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STRA-WORKING\H357\Obsah CD\"/>
    </mc:Choice>
  </mc:AlternateContent>
  <xr:revisionPtr revIDLastSave="0" documentId="8_{9CA36A5C-6282-428E-A38F-88E656F58BC7}" xr6:coauthVersionLast="43" xr6:coauthVersionMax="43" xr10:uidLastSave="{00000000-0000-0000-0000-000000000000}"/>
  <workbookProtection workbookPassword="BAAB" lockStructure="1"/>
  <bookViews>
    <workbookView xWindow="-60" yWindow="-60" windowWidth="38520" windowHeight="21150" activeTab="1" xr2:uid="{00000000-000D-0000-FFFF-FFFF00000000}"/>
  </bookViews>
  <sheets>
    <sheet name="Rekapitulace" sheetId="3" r:id="rId1"/>
    <sheet name="Rozpočet" sheetId="2" r:id="rId2"/>
    <sheet name="Parametry" sheetId="1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26" i="3" l="1"/>
  <c r="C26" i="3" s="1"/>
  <c r="C10" i="3"/>
  <c r="C9" i="3"/>
  <c r="B3" i="3"/>
  <c r="C4" i="3" s="1"/>
  <c r="H77" i="2"/>
  <c r="F77" i="2"/>
  <c r="I77" i="2" s="1"/>
  <c r="H76" i="2"/>
  <c r="F76" i="2"/>
  <c r="H74" i="2"/>
  <c r="F74" i="2"/>
  <c r="I74" i="2" s="1"/>
  <c r="H73" i="2"/>
  <c r="F73" i="2"/>
  <c r="H72" i="2"/>
  <c r="F72" i="2"/>
  <c r="I72" i="2" s="1"/>
  <c r="H71" i="2"/>
  <c r="F71" i="2"/>
  <c r="H69" i="2"/>
  <c r="F69" i="2"/>
  <c r="I69" i="2" s="1"/>
  <c r="H68" i="2"/>
  <c r="F68" i="2"/>
  <c r="H67" i="2"/>
  <c r="F67" i="2"/>
  <c r="I67" i="2" s="1"/>
  <c r="H66" i="2"/>
  <c r="F66" i="2"/>
  <c r="H65" i="2"/>
  <c r="F65" i="2"/>
  <c r="I65" i="2" s="1"/>
  <c r="H64" i="2"/>
  <c r="F64" i="2"/>
  <c r="H62" i="2"/>
  <c r="F62" i="2"/>
  <c r="I62" i="2" s="1"/>
  <c r="H60" i="2"/>
  <c r="I60" i="2" s="1"/>
  <c r="F60" i="2"/>
  <c r="H59" i="2"/>
  <c r="F59" i="2"/>
  <c r="I59" i="2" s="1"/>
  <c r="H58" i="2"/>
  <c r="F58" i="2"/>
  <c r="H57" i="2"/>
  <c r="F57" i="2"/>
  <c r="I57" i="2" s="1"/>
  <c r="H55" i="2"/>
  <c r="F55" i="2"/>
  <c r="H54" i="2"/>
  <c r="F54" i="2"/>
  <c r="I54" i="2" s="1"/>
  <c r="H53" i="2"/>
  <c r="F53" i="2"/>
  <c r="H52" i="2"/>
  <c r="F52" i="2"/>
  <c r="I52" i="2" s="1"/>
  <c r="H51" i="2"/>
  <c r="F51" i="2"/>
  <c r="H50" i="2"/>
  <c r="F50" i="2"/>
  <c r="I50" i="2" s="1"/>
  <c r="H49" i="2"/>
  <c r="F49" i="2"/>
  <c r="H48" i="2"/>
  <c r="I48" i="2" s="1"/>
  <c r="F48" i="2"/>
  <c r="H47" i="2"/>
  <c r="F47" i="2"/>
  <c r="I47" i="2" s="1"/>
  <c r="H46" i="2"/>
  <c r="F46" i="2"/>
  <c r="I46" i="2" s="1"/>
  <c r="H45" i="2"/>
  <c r="F45" i="2"/>
  <c r="I45" i="2" s="1"/>
  <c r="H44" i="2"/>
  <c r="F44" i="2"/>
  <c r="I44" i="2" s="1"/>
  <c r="H42" i="2"/>
  <c r="F42" i="2"/>
  <c r="H40" i="2"/>
  <c r="F40" i="2"/>
  <c r="I40" i="2" s="1"/>
  <c r="H39" i="2"/>
  <c r="F39" i="2"/>
  <c r="I39" i="2" s="1"/>
  <c r="H37" i="2"/>
  <c r="I37" i="2" s="1"/>
  <c r="F37" i="2"/>
  <c r="H36" i="2"/>
  <c r="F36" i="2"/>
  <c r="I36" i="2" s="1"/>
  <c r="H35" i="2"/>
  <c r="F35" i="2"/>
  <c r="I35" i="2" s="1"/>
  <c r="H34" i="2"/>
  <c r="F34" i="2"/>
  <c r="I34" i="2" s="1"/>
  <c r="H32" i="2"/>
  <c r="F32" i="2"/>
  <c r="H31" i="2"/>
  <c r="F31" i="2"/>
  <c r="H29" i="2"/>
  <c r="F29" i="2"/>
  <c r="I29" i="2" s="1"/>
  <c r="H28" i="2"/>
  <c r="F28" i="2"/>
  <c r="I28" i="2" s="1"/>
  <c r="H27" i="2"/>
  <c r="F27" i="2"/>
  <c r="H26" i="2"/>
  <c r="F26" i="2"/>
  <c r="I26" i="2" s="1"/>
  <c r="H25" i="2"/>
  <c r="F25" i="2"/>
  <c r="I25" i="2" s="1"/>
  <c r="H24" i="2"/>
  <c r="F24" i="2"/>
  <c r="I24" i="2" s="1"/>
  <c r="H23" i="2"/>
  <c r="F23" i="2"/>
  <c r="H22" i="2"/>
  <c r="F22" i="2"/>
  <c r="H21" i="2"/>
  <c r="F21" i="2"/>
  <c r="I21" i="2" s="1"/>
  <c r="H20" i="2"/>
  <c r="F20" i="2"/>
  <c r="I20" i="2" s="1"/>
  <c r="H19" i="2"/>
  <c r="F19" i="2"/>
  <c r="H17" i="2"/>
  <c r="F17" i="2"/>
  <c r="I17" i="2" s="1"/>
  <c r="H16" i="2"/>
  <c r="F16" i="2"/>
  <c r="I16" i="2" s="1"/>
  <c r="H15" i="2"/>
  <c r="F15" i="2"/>
  <c r="I15" i="2" s="1"/>
  <c r="H14" i="2"/>
  <c r="F14" i="2"/>
  <c r="H13" i="2"/>
  <c r="F13" i="2"/>
  <c r="H11" i="2"/>
  <c r="F11" i="2"/>
  <c r="I11" i="2" s="1"/>
  <c r="H10" i="2"/>
  <c r="F10" i="2"/>
  <c r="I10" i="2" s="1"/>
  <c r="H9" i="2"/>
  <c r="H82" i="2" s="1"/>
  <c r="C30" i="3" s="1"/>
  <c r="F9" i="2"/>
  <c r="I49" i="2" l="1"/>
  <c r="I53" i="2"/>
  <c r="I58" i="2"/>
  <c r="I64" i="2"/>
  <c r="I68" i="2"/>
  <c r="I73" i="2"/>
  <c r="I9" i="2"/>
  <c r="I14" i="2"/>
  <c r="I19" i="2"/>
  <c r="I23" i="2"/>
  <c r="I27" i="2"/>
  <c r="I32" i="2"/>
  <c r="I55" i="2"/>
  <c r="I66" i="2"/>
  <c r="I76" i="2"/>
  <c r="I13" i="2"/>
  <c r="I22" i="2"/>
  <c r="I71" i="2"/>
  <c r="I31" i="2"/>
  <c r="I42" i="2"/>
  <c r="I51" i="2"/>
  <c r="L1" i="2"/>
  <c r="L2" i="2" s="1"/>
  <c r="F81" i="2" s="1"/>
  <c r="I81" i="2" s="1"/>
  <c r="B4" i="3"/>
  <c r="B7" i="3" s="1"/>
  <c r="C6" i="3"/>
  <c r="C11" i="3"/>
  <c r="B12" i="3"/>
  <c r="I82" i="2" l="1"/>
  <c r="F82" i="2"/>
  <c r="B30" i="3"/>
  <c r="C5" i="3"/>
  <c r="C8" i="3" l="1"/>
  <c r="C7" i="3"/>
  <c r="C12" i="3" l="1"/>
  <c r="C14" i="3"/>
  <c r="C19" i="3" l="1"/>
  <c r="C20" i="3"/>
  <c r="C13" i="3"/>
  <c r="C18" i="3"/>
  <c r="C21" i="3" l="1"/>
  <c r="C15" i="3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<sst xmlns="http://schemas.openxmlformats.org/spreadsheetml/2006/main" count="352" uniqueCount="229">
  <si>
    <t>Název</t>
  </si>
  <si>
    <t>Hodnota</t>
  </si>
  <si>
    <t>Nadpis rekapitulace</t>
  </si>
  <si>
    <t>Seznam prací a dodávek elektrotechnických zařízení</t>
  </si>
  <si>
    <t>Akce</t>
  </si>
  <si>
    <t>JANÁČKOVA AKADEMIE MÚZICKÝCH UMĚNÍ
HUDEBNÍ FAKULTA, KOMENSKÉHO NÁM., BRNO</t>
  </si>
  <si>
    <t>Projekt</t>
  </si>
  <si>
    <t>UDRŽOVACÍ PRÁCE - HROMOSVOD
A UZEMNĚNÍ HROMOSVODU</t>
  </si>
  <si>
    <t>Investor</t>
  </si>
  <si>
    <t>JAMU v Brně, Beethovenova 650/2, 662 15 Brno</t>
  </si>
  <si>
    <t>Z. č.</t>
  </si>
  <si>
    <t>13/18</t>
  </si>
  <si>
    <t>A. č.</t>
  </si>
  <si>
    <t>H357/13/18</t>
  </si>
  <si>
    <t>Smlouva</t>
  </si>
  <si>
    <t/>
  </si>
  <si>
    <t>Vypracoval</t>
  </si>
  <si>
    <t>Ing. Jiří Kozlovský, Projekce ELEKTRO, Purkyňova 95a, Brno</t>
  </si>
  <si>
    <t>Kontroloval</t>
  </si>
  <si>
    <t>ING. KOZLOVSKÝ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</si>
  <si>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</si>
  <si>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</si>
  <si>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</si>
  <si>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</si>
  <si>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</si>
  <si>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</si>
  <si>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</si>
  <si>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</si>
  <si>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</si>
  <si>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</si>
  <si>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2,00</t>
  </si>
  <si>
    <t>PPV zemních prací, nátěrů  (1) %</t>
  </si>
  <si>
    <t>0,00</t>
  </si>
  <si>
    <t>Dokumentace skut.prov. (1 - 1,5) %</t>
  </si>
  <si>
    <t>0,70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</si>
  <si>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</si>
  <si>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</si>
  <si>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</si>
  <si>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</si>
  <si>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</si>
  <si>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</si>
  <si>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</si>
  <si>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</si>
  <si>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</si>
  <si>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</si>
  <si>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</si>
  <si>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</si>
  <si>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</si>
  <si>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</si>
  <si>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</si>
  <si>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</si>
  <si>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</si>
  <si>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</si>
  <si>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</si>
  <si>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</si>
  <si>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</si>
  <si>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</si>
  <si>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</si>
  <si>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</si>
  <si>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</si>
  <si>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</si>
  <si>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</si>
  <si>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>2) Součástí nabídkové ceny musí být veškeré náklady, aby cena byla konečná a zahrnovala celou dodávku a montáž</t>
  </si>
  <si>
    <t>3) Každá účastníkem zadávacího řízení vyplněná položka musí  cenově obsahovat veškeré technicky a logicky dovoditelné součásti dodávky a montáže.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</si>
  <si>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</si>
  <si>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Elektromontáže</t>
  </si>
  <si>
    <t>JÍMAČ E.S.E. S INDIKACÍ ÚDERU BLESKU KROUŽEK - ROD CHECK</t>
  </si>
  <si>
    <t>1</t>
  </si>
  <si>
    <t>Jímač pracující na principu pulsů, iniciační čas ΔT=45μs dle popisu v TZ</t>
  </si>
  <si>
    <t>ks</t>
  </si>
  <si>
    <t>2</t>
  </si>
  <si>
    <t>Jímací hrot 0,7 pro pulsar E.S.E.</t>
  </si>
  <si>
    <t>3</t>
  </si>
  <si>
    <t>Prodlužovací tyč nerez 1m</t>
  </si>
  <si>
    <t>m</t>
  </si>
  <si>
    <t>SLOŽENÍ JÍMAČE A FIXACE, NEREZOVÁ TRUBKA KARTÁČOVANÁ</t>
  </si>
  <si>
    <t>4</t>
  </si>
  <si>
    <t>Silnostěnná nerez nosná trubka D 60,3x4,0 mm</t>
  </si>
  <si>
    <t>5</t>
  </si>
  <si>
    <t>Držák pro trubku D 60,3x4,0 mm k ocelové konstrukci, vodivá fixace podpůsné tr.</t>
  </si>
  <si>
    <t>6</t>
  </si>
  <si>
    <t>Spojovací atyp. člen (bjímka) pro podpůrnou trubku a prodlužovací tyč jímače</t>
  </si>
  <si>
    <t>7</t>
  </si>
  <si>
    <t>Krycí stříška krytí nosné trubky horní nerez</t>
  </si>
  <si>
    <t>8</t>
  </si>
  <si>
    <t>Krycí stříška krytí nosné trubky dolní nerez</t>
  </si>
  <si>
    <t>SOUČÁST IZOLOVANÉ JÍMACÍ SOUSTAVY</t>
  </si>
  <si>
    <t>9</t>
  </si>
  <si>
    <t>Podpůrná trubka (izol. část, trubka nerez D50x3, délka 3,2m</t>
  </si>
  <si>
    <t>10</t>
  </si>
  <si>
    <t>Zajištění podpůrné trubky v silnostěnné nerez trubce</t>
  </si>
  <si>
    <t>11</t>
  </si>
  <si>
    <t>Upevňovací objímka kabelu pro trubku D 60mm nerez, distance min. 95mm</t>
  </si>
  <si>
    <t>12</t>
  </si>
  <si>
    <t>Vysokonap. hromosvodní vodič s řízením potenciálu D23, 150 kA, šedý</t>
  </si>
  <si>
    <t>13</t>
  </si>
  <si>
    <t>Připojovací set pro šedý vodič uložení vně</t>
  </si>
  <si>
    <t>14</t>
  </si>
  <si>
    <t>Sada pro uchycení 4 ks kabelů na podpůrné trubce</t>
  </si>
  <si>
    <t>Svorka ekvipot. pospojení (Ø 61 mm) nerez</t>
  </si>
  <si>
    <t>16</t>
  </si>
  <si>
    <t>Podpěra vedení pod tašky pro vodič D 20-23mm se vzpěrou L 205mm, nerez</t>
  </si>
  <si>
    <t>17</t>
  </si>
  <si>
    <t>Podpěra vedení na zeď pro vodič D 20-23mm, nerez</t>
  </si>
  <si>
    <t>18</t>
  </si>
  <si>
    <t>Podpěra vedení na zeď pro vodič D 20-23mm distance 70mm, nerez</t>
  </si>
  <si>
    <t>19</t>
  </si>
  <si>
    <t>Podpěra vedení na zeď pro vodič D 20-23mm distance 200mm, nerez</t>
  </si>
  <si>
    <t>MONTÁŽNÍ PĚNA PUR, TMELY</t>
  </si>
  <si>
    <t>20</t>
  </si>
  <si>
    <t>Cartridge 330mml silikonový nemrznoucí tmel</t>
  </si>
  <si>
    <t>Cartridge pur pěna venkovní, 825ml nízkoexpanzní</t>
  </si>
  <si>
    <t>VODIČ JEDNOŽILOVÝ, SILIKONOVÝ, VENKOVNÍ UV ODOLNÝ</t>
  </si>
  <si>
    <t>22</t>
  </si>
  <si>
    <t>Odolný proti ozonu, koroně, tepl. -55 až +180 °C, V07S-K 6/zž, zatažení</t>
  </si>
  <si>
    <t>23</t>
  </si>
  <si>
    <t>Chránička D16 černá pevně pro vodič pospojování</t>
  </si>
  <si>
    <t>24</t>
  </si>
  <si>
    <t>Lišta 11x10 pevně pro vodič pospojování</t>
  </si>
  <si>
    <t>25</t>
  </si>
  <si>
    <t>Pomocný materiál na pospojování - sada ok a bužírek, stah. pásky</t>
  </si>
  <si>
    <t>BEZHALOGENOVÁ UV ODOLNÁ CHRÁNIČKA SVĚTLOST 35,4</t>
  </si>
  <si>
    <t>26</t>
  </si>
  <si>
    <t>Teplotní rozsah -45° až +150°, D 40 (∅40),  černá</t>
  </si>
  <si>
    <t>27</t>
  </si>
  <si>
    <t>Fixace chráničky (3ks/m) vč. hmoždinek a vrutů</t>
  </si>
  <si>
    <t>BEZHALOGENOVÁ UV ODOLNÁ CHRÁNIČKA SVĚTLOST 52</t>
  </si>
  <si>
    <t>28</t>
  </si>
  <si>
    <t>Dvouplášťová ohebná chránička D63, černá (mech. ochrana chráničky D40)</t>
  </si>
  <si>
    <t>UZEMNĚNÍ, SVORKY, PODPĚRY, OSTATNÍ MATERIÁL</t>
  </si>
  <si>
    <t>29</t>
  </si>
  <si>
    <t>Ocelový drát pozinkovaný FeZn-D10 (0,62kg/m), pevně</t>
  </si>
  <si>
    <t>30</t>
  </si>
  <si>
    <t>Pozink. páska 30x4 (0,95 kg/m), pevně</t>
  </si>
  <si>
    <t>31</t>
  </si>
  <si>
    <t>Zřízení uzemnění, materíál a montáž, tvar A2 + 3x z.t. 2m dle popisu na v.č. H2</t>
  </si>
  <si>
    <t>32</t>
  </si>
  <si>
    <t>Zemnicí tyč 2m plná průměr 25</t>
  </si>
  <si>
    <t>33</t>
  </si>
  <si>
    <t>Tlouk</t>
  </si>
  <si>
    <t>34</t>
  </si>
  <si>
    <t>Svorka SJ02 k zemnící tyči 4xM8</t>
  </si>
  <si>
    <t>35</t>
  </si>
  <si>
    <t>Svorka hromosvodní křížová SK</t>
  </si>
  <si>
    <t>36</t>
  </si>
  <si>
    <t>Svorka hromosvodní spojovací SS</t>
  </si>
  <si>
    <t>37</t>
  </si>
  <si>
    <t>Svorka hromosvodní - SZ zkušební litina(pásek-drát)</t>
  </si>
  <si>
    <t>38</t>
  </si>
  <si>
    <t>Zkuš. svorka nerez 200 kA pro D 2x10 nebo 1x10 mm</t>
  </si>
  <si>
    <t>39</t>
  </si>
  <si>
    <t>Zemní litinová krabice pro SZ pro pojezd, vč. usazení do betonu</t>
  </si>
  <si>
    <t>40</t>
  </si>
  <si>
    <t>Betonová mrazuvdorná betonová směs, příprava na místě, 40kg</t>
  </si>
  <si>
    <t>MONTÁŽNÍ PRÁCE A OSTATNÍ</t>
  </si>
  <si>
    <t>41</t>
  </si>
  <si>
    <t>Smrštitelná bužírka zž drát / pásek</t>
  </si>
  <si>
    <t>42</t>
  </si>
  <si>
    <t>Tvarování mont.dílu</t>
  </si>
  <si>
    <t>43</t>
  </si>
  <si>
    <t>Ošetření spojů nátěrem proti korozi</t>
  </si>
  <si>
    <t>44</t>
  </si>
  <si>
    <t>Materiál barvy dvojsložkové barvy, barva fasády vč. příslušného ředidla</t>
  </si>
  <si>
    <t>kg</t>
  </si>
  <si>
    <t>ODBORNÉ A ZÁVAZNÉ STANOVISKO ORGANIZACE</t>
  </si>
  <si>
    <t>45</t>
  </si>
  <si>
    <t>Technické inspekce ČR - TIČR</t>
  </si>
  <si>
    <t>HODINOVE ZUCTOVACI SAZBY A OSTATNÍ</t>
  </si>
  <si>
    <t>46</t>
  </si>
  <si>
    <t>Montáž mimo cen. položku</t>
  </si>
  <si>
    <t>hod</t>
  </si>
  <si>
    <t>47</t>
  </si>
  <si>
    <t>Nátěr hromosvodního vodiče a podpěr</t>
  </si>
  <si>
    <t>48</t>
  </si>
  <si>
    <t>Demontáž stávající jímací soustavy vč. jímacích tyčí, svodů a podpěr (346m)</t>
  </si>
  <si>
    <t>49</t>
  </si>
  <si>
    <t>Demontáž stávajícího stožáru STA vč. antén, zapravení otvoru střechy, likvidace</t>
  </si>
  <si>
    <t>50</t>
  </si>
  <si>
    <t>Zapravení otvorů po podpěrách ve fasádě, lokální nátěr</t>
  </si>
  <si>
    <t>51</t>
  </si>
  <si>
    <t>Příplatek na montážní práce z lana</t>
  </si>
  <si>
    <t>RÝHA PRO UZEMNĚNÍ, VÝKOP, ZÁHOZ</t>
  </si>
  <si>
    <t>52</t>
  </si>
  <si>
    <t>Nářez, sejmutí travnatého povrhu, drnů, přesun na podložky mimo výkopy</t>
  </si>
  <si>
    <t>m2</t>
  </si>
  <si>
    <t>53</t>
  </si>
  <si>
    <t>Výkop a zához rýhy pro uzemnění, hloubka uložení 0,7 m, tř.4</t>
  </si>
  <si>
    <t>54</t>
  </si>
  <si>
    <t>Úprava povrchu rýhy pro uzemnění, hutnení</t>
  </si>
  <si>
    <t>55</t>
  </si>
  <si>
    <t>Navrácení drnů trávníku, osetí trávním semenem, zálivka</t>
  </si>
  <si>
    <t>PROVEDENI REVIZNICH ZKOUSEK</t>
  </si>
  <si>
    <t>56</t>
  </si>
  <si>
    <t>Kontrola zemního odporu</t>
  </si>
  <si>
    <t>57</t>
  </si>
  <si>
    <t>Revizni technik, výchozí revize</t>
  </si>
  <si>
    <t>PROJEKTY SKUTEČNÉHO PROVEDENÍ</t>
  </si>
  <si>
    <t>3x paré v papírové podobě, 2x digitální - formát AutoCAD-dwg na CD</t>
  </si>
  <si>
    <t>cena je součástí vedlejších a ostatních nákladů (VRN)</t>
  </si>
  <si>
    <t>58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</si>
  <si>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</si>
  <si>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</si>
  <si>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</si>
  <si>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</si>
  <si>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</si>
  <si>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</si>
  <si>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</si>
  <si>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</si>
  <si>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</si>
  <si>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</si>
  <si>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2,00% z montáže: materiál + práce</t>
  </si>
  <si>
    <t>Nátěry</t>
  </si>
  <si>
    <t>Zemní práce</t>
  </si>
  <si>
    <t>PPV 0,00% z nátěrů a zemních prací</t>
  </si>
  <si>
    <t>Mezisoučet 2</t>
  </si>
  <si>
    <t>Rizika a pojištění 0,00% z mezisoučtu 2</t>
  </si>
  <si>
    <t>Opravy v záruce 0,00% z mezisoučtu 1</t>
  </si>
  <si>
    <t>Základní náklady celkem</t>
  </si>
  <si>
    <t>Vedlejší a ostatní náklady (VRN)</t>
  </si>
  <si>
    <t>Dokumentace skut.prov. 0,70% z mezisoučtu 2</t>
  </si>
  <si>
    <t>GZS 0,00% z pravé strany mezisoučtu 2</t>
  </si>
  <si>
    <t>Provozní vlivy 0,00% z pravé strany mezisoučtu 2</t>
  </si>
  <si>
    <t>Vedlejší a ostatní náklady (VRN)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</si>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</sst>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 wrapText="1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0" fontId="5" fillId="7" borderId="1" xfId="0" applyNumberFormat="1" applyFont="1" applyFill="1" applyBorder="1" applyAlignment="1" applyProtection="1">
      <alignment horizontal="left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0"/>
  <sheetViews>
    <sheetView workbookViewId="0"/>
  </sheetViews>
  <sheetFormatPr defaultRowHeight="15" x14ac:dyDescent="0.25"/>
  <cols>
    <col min="1" max="1" width="39.28515625" style="21" bestFit="1" customWidth="1"/>
    <col min="2" max="2" width="9.85546875" style="22" bestFit="1" customWidth="1"/>
    <col min="3" max="3" width="11.28515625" style="22" bestFit="1" customWidth="1"/>
    <col min="4" max="5" width="9.140625" style="1"/>
    <col min="6" max="6" width="0" style="1" hidden="1" customWidth="1"/>
    <col min="7" max="16384" width="9.140625" style="1"/>
  </cols>
  <sheetData>
    <row r="1" spans="1:4" x14ac:dyDescent="0.25">
      <c r="A1" s="12" t="s">
        <v>0</v>
      </c>
      <c r="B1" s="13" t="s">
        <v>202</v>
      </c>
      <c r="C1" s="13" t="s">
        <v>203</v>
      </c>
      <c r="D1" s="14"/>
    </row>
    <row r="2" spans="1:4" x14ac:dyDescent="0.25">
      <c r="A2" s="28" t="s">
        <v>204</v>
      </c>
      <c r="B2" s="29"/>
      <c r="C2" s="29"/>
      <c r="D2" s="14"/>
    </row>
    <row r="3" spans="1:4" x14ac:dyDescent="0.25">
      <c r="A3" s="19" t="s">
        <v>205</v>
      </c>
      <c r="B3" s="20">
        <f>0</f>
        <v>0</v>
      </c>
      <c r="C3" s="20"/>
      <c r="D3" s="14"/>
    </row>
    <row r="4" spans="1:4" x14ac:dyDescent="0.25">
      <c r="A4" s="19" t="s">
        <v>206</v>
      </c>
      <c r="B4" s="20">
        <f>B3 * Parametry!B16 / 100</f>
        <v>0</v>
      </c>
      <c r="C4" s="20">
        <f>B3 * Parametry!B17 / 100</f>
        <v>0</v>
      </c>
      <c r="D4" s="14"/>
    </row>
    <row r="5" spans="1:4" x14ac:dyDescent="0.25">
      <c r="A5" s="19" t="s">
        <v>207</v>
      </c>
      <c r="B5" s="20"/>
      <c r="C5" s="20">
        <f>(Rozpočet!F82) + 0</f>
        <v>0</v>
      </c>
      <c r="D5" s="14"/>
    </row>
    <row r="6" spans="1:4" x14ac:dyDescent="0.25">
      <c r="A6" s="19" t="s">
        <v>208</v>
      </c>
      <c r="B6" s="20"/>
      <c r="C6" s="20">
        <f>0 + (Rozpočet!H82) + 0</f>
        <v>0</v>
      </c>
      <c r="D6" s="14"/>
    </row>
    <row r="7" spans="1:4" x14ac:dyDescent="0.25">
      <c r="A7" s="30" t="s">
        <v>209</v>
      </c>
      <c r="B7" s="31">
        <f>B3 + B4</f>
        <v>0</v>
      </c>
      <c r="C7" s="31">
        <f>C3 + C4 + C5 + C6</f>
        <v>0</v>
      </c>
      <c r="D7" s="14"/>
    </row>
    <row r="8" spans="1:4" x14ac:dyDescent="0.25">
      <c r="A8" s="19" t="s">
        <v>210</v>
      </c>
      <c r="B8" s="20"/>
      <c r="C8" s="20">
        <f>(C5 + C6) * Parametry!B18 / 100</f>
        <v>0</v>
      </c>
      <c r="D8" s="14"/>
    </row>
    <row r="9" spans="1:4" x14ac:dyDescent="0.25">
      <c r="A9" s="19" t="s">
        <v>211</v>
      </c>
      <c r="B9" s="20"/>
      <c r="C9" s="20">
        <f>0 + 0</f>
        <v>0</v>
      </c>
      <c r="D9" s="14"/>
    </row>
    <row r="10" spans="1:4" x14ac:dyDescent="0.25">
      <c r="A10" s="19" t="s">
        <v>212</v>
      </c>
      <c r="B10" s="20"/>
      <c r="C10" s="20">
        <f>0 + 0</f>
        <v>0</v>
      </c>
      <c r="D10" s="14"/>
    </row>
    <row r="11" spans="1:4" x14ac:dyDescent="0.25">
      <c r="A11" s="19" t="s">
        <v>213</v>
      </c>
      <c r="B11" s="20"/>
      <c r="C11" s="20">
        <f>(C9 + C10) * Parametry!B19 / 100</f>
        <v>0</v>
      </c>
      <c r="D11" s="14"/>
    </row>
    <row r="12" spans="1:4" x14ac:dyDescent="0.25">
      <c r="A12" s="30" t="s">
        <v>214</v>
      </c>
      <c r="B12" s="31">
        <f>B7</f>
        <v>0</v>
      </c>
      <c r="C12" s="31">
        <f>C7 + C8 + C9 + C10 + C11</f>
        <v>0</v>
      </c>
      <c r="D12" s="14"/>
    </row>
    <row r="13" spans="1:4" x14ac:dyDescent="0.25">
      <c r="A13" s="19" t="s">
        <v>215</v>
      </c>
      <c r="B13" s="20"/>
      <c r="C13" s="20">
        <f>(B12 + C12) * Parametry!B21 / 100</f>
        <v>0</v>
      </c>
      <c r="D13" s="14"/>
    </row>
    <row r="14" spans="1:4" x14ac:dyDescent="0.25">
      <c r="A14" s="19" t="s">
        <v>216</v>
      </c>
      <c r="B14" s="20"/>
      <c r="C14" s="20">
        <f>(B7 + C7) * Parametry!B22 / 100</f>
        <v>0</v>
      </c>
      <c r="D14" s="14"/>
    </row>
    <row r="15" spans="1:4" x14ac:dyDescent="0.25">
      <c r="A15" s="28" t="s">
        <v>217</v>
      </c>
      <c r="B15" s="29"/>
      <c r="C15" s="29">
        <f>B12 + C12 + C13 + C14</f>
        <v>0</v>
      </c>
      <c r="D15" s="14"/>
    </row>
    <row r="16" spans="1:4" x14ac:dyDescent="0.25">
      <c r="A16" s="19" t="s">
        <v>15</v>
      </c>
      <c r="B16" s="20"/>
      <c r="C16" s="20"/>
      <c r="D16" s="14"/>
    </row>
    <row r="17" spans="1:4" x14ac:dyDescent="0.25">
      <c r="A17" s="28" t="s">
        <v>218</v>
      </c>
      <c r="B17" s="29"/>
      <c r="C17" s="29"/>
      <c r="D17" s="14"/>
    </row>
    <row r="18" spans="1:4" x14ac:dyDescent="0.25">
      <c r="A18" s="19" t="s">
        <v>219</v>
      </c>
      <c r="B18" s="20"/>
      <c r="C18" s="20">
        <f>(B12 + C12) * Parametry!B20 / 100</f>
        <v>0</v>
      </c>
      <c r="D18" s="14"/>
    </row>
    <row r="19" spans="1:4" x14ac:dyDescent="0.25">
      <c r="A19" s="19" t="s">
        <v>220</v>
      </c>
      <c r="B19" s="20"/>
      <c r="C19" s="20">
        <f>C12 * Parametry!B23 / 100</f>
        <v>0</v>
      </c>
      <c r="D19" s="14"/>
    </row>
    <row r="20" spans="1:4" x14ac:dyDescent="0.25">
      <c r="A20" s="19" t="s">
        <v>221</v>
      </c>
      <c r="B20" s="20"/>
      <c r="C20" s="20">
        <f>C12 * Parametry!B24 / 100</f>
        <v>0</v>
      </c>
      <c r="D20" s="14"/>
    </row>
    <row r="21" spans="1:4" x14ac:dyDescent="0.25">
      <c r="A21" s="28" t="s">
        <v>222</v>
      </c>
      <c r="B21" s="29"/>
      <c r="C21" s="29">
        <f>C19 + C20 + C18</f>
        <v>0</v>
      </c>
      <c r="D21" s="14"/>
    </row>
    <row r="22" spans="1:4" x14ac:dyDescent="0.25">
      <c r="A22" s="19" t="s">
        <v>223</v>
      </c>
      <c r="B22" s="20"/>
      <c r="C22" s="20">
        <f>Parametry!B25 * Parametry!B28 * (C15 * Parametry!B27)^Parametry!B26</f>
        <v>0</v>
      </c>
      <c r="D22" s="14"/>
    </row>
    <row r="23" spans="1:4" x14ac:dyDescent="0.25">
      <c r="A23" s="19" t="s">
        <v>15</v>
      </c>
      <c r="B23" s="20"/>
      <c r="C23" s="20"/>
      <c r="D23" s="14"/>
    </row>
    <row r="24" spans="1:4" x14ac:dyDescent="0.25">
      <c r="A24" s="17" t="s">
        <v>224</v>
      </c>
      <c r="B24" s="18"/>
      <c r="C24" s="18">
        <f>C15 + C21 + C22</f>
        <v>0</v>
      </c>
      <c r="D24" s="14"/>
    </row>
    <row r="25" spans="1:4" x14ac:dyDescent="0.25">
      <c r="A25" s="19" t="s">
        <v>225</v>
      </c>
      <c r="B25" s="20">
        <f>(SUM(Rozpočet!F8:F81)) + (SUM(Rozpočet!H8:H80)) + B4 + C4 + C8 + C11 + C13 + C14 + C21 + C22</f>
        <v>0</v>
      </c>
      <c r="C25" s="20">
        <f>B25 * Parametry!B31 / 100</f>
        <v>0</v>
      </c>
      <c r="D25" s="14"/>
    </row>
    <row r="26" spans="1:4" x14ac:dyDescent="0.25">
      <c r="A26" s="19" t="s">
        <v>226</v>
      </c>
      <c r="B26" s="20">
        <f>(SUM(Rozpočet!F8,Rozpočet!F12,Rozpočet!F18,Rozpočet!F30,Rozpočet!F33,Rozpočet!F38,Rozpočet!F41,Rozpočet!F43,Rozpočet!F56,Rozpočet!F61,Rozpočet!F63,Rozpočet!F70,Rozpočet!F75,Rozpočet!F78:F80)) + (SUM(Rozpočet!H8,Rozpočet!H12,Rozpočet!H18,Rozpočet!H30,Rozpočet!H33,Rozpočet!H38,Rozpočet!H41,Rozpočet!H43,Rozpočet!H56,Rozpočet!H61,Rozpočet!H63,Rozpočet!H70,Rozpočet!H75,Rozpočet!H78:H80))</f>
        <v>0</v>
      </c>
      <c r="C26" s="20">
        <f>B26 * Parametry!B32 / 100</f>
        <v>0</v>
      </c>
      <c r="D26" s="14"/>
    </row>
    <row r="27" spans="1:4" x14ac:dyDescent="0.25">
      <c r="A27" s="17" t="s">
        <v>227</v>
      </c>
      <c r="B27" s="18"/>
      <c r="C27" s="18">
        <f>C24 + C25 + C26</f>
        <v>0</v>
      </c>
      <c r="D27" s="14"/>
    </row>
    <row r="28" spans="1:4" x14ac:dyDescent="0.25">
      <c r="A28" s="19" t="s">
        <v>15</v>
      </c>
      <c r="B28" s="20"/>
      <c r="C28" s="20"/>
      <c r="D28" s="14"/>
    </row>
    <row r="29" spans="1:4" x14ac:dyDescent="0.25">
      <c r="A29" s="28" t="s">
        <v>228</v>
      </c>
      <c r="B29" s="32" t="s">
        <v>55</v>
      </c>
      <c r="C29" s="32" t="s">
        <v>57</v>
      </c>
      <c r="D29" s="14"/>
    </row>
    <row r="30" spans="1:4" x14ac:dyDescent="0.25">
      <c r="A30" s="19" t="s">
        <v>65</v>
      </c>
      <c r="B30" s="20">
        <f>(Rozpočet!F82)</f>
        <v>0</v>
      </c>
      <c r="C30" s="20">
        <f>(Rozpočet!H82)</f>
        <v>0</v>
      </c>
      <c r="D30" s="14"/>
    </row>
  </sheetData>
  <sheetProtection password="BAAB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82"/>
  <sheetViews>
    <sheetView tabSelected="1" workbookViewId="0">
      <selection activeCell="A2" sqref="A2"/>
    </sheetView>
  </sheetViews>
  <sheetFormatPr defaultRowHeight="15" x14ac:dyDescent="0.25"/>
  <cols>
    <col min="1" max="1" width="6.140625" style="21" bestFit="1" customWidth="1"/>
    <col min="2" max="2" width="67.5703125" style="21" customWidth="1"/>
    <col min="3" max="3" width="4" style="21" bestFit="1" customWidth="1"/>
    <col min="4" max="4" width="6.42578125" style="22" bestFit="1" customWidth="1"/>
    <col min="5" max="5" width="8.85546875" style="27" bestFit="1" customWidth="1"/>
    <col min="6" max="6" width="13.42578125" style="22" bestFit="1" customWidth="1"/>
    <col min="7" max="7" width="8.85546875" style="27" bestFit="1" customWidth="1"/>
    <col min="8" max="8" width="12.5703125" style="22" bestFit="1" customWidth="1"/>
    <col min="9" max="9" width="11.42578125" style="22" bestFit="1" customWidth="1"/>
    <col min="10" max="11" width="9.140625" style="1"/>
    <col min="12" max="12" width="10" style="1" hidden="1" customWidth="1"/>
    <col min="13" max="16384" width="9.140625" style="1"/>
  </cols>
  <sheetData>
    <row r="1" spans="1:12" x14ac:dyDescent="0.25">
      <c r="A1" s="12" t="s">
        <v>52</v>
      </c>
      <c r="B1" s="12" t="s">
        <v>0</v>
      </c>
      <c r="C1" s="12" t="s">
        <v>53</v>
      </c>
      <c r="D1" s="13" t="s">
        <v>54</v>
      </c>
      <c r="E1" s="23" t="s">
        <v>55</v>
      </c>
      <c r="F1" s="13" t="s">
        <v>56</v>
      </c>
      <c r="G1" s="23" t="s">
        <v>57</v>
      </c>
      <c r="H1" s="13" t="s">
        <v>58</v>
      </c>
      <c r="I1" s="13" t="s">
        <v>59</v>
      </c>
      <c r="J1" s="14"/>
      <c r="K1" s="14"/>
      <c r="L1" s="1">
        <f>Parametry!B33/100*F9+Parametry!B33/100*F10+Parametry!B33/100*F11+Parametry!B33/100*F13+Parametry!B33/100*F14+Parametry!B33/100*F15+Parametry!B33/100*F16+Parametry!B33/100*F17+Parametry!B34/100*F19+Parametry!B34/100*F20+Parametry!B34/100*F21+Parametry!B34/100*F22+Parametry!B34/100*F23+Parametry!B34/100*F24+Parametry!B34/100*F25+Parametry!B34/100*F26+Parametry!B34/100*F27+Parametry!B34/100*F28+Parametry!B34/100*F29+Parametry!B34/100*F31+Parametry!B33/100*F32+Parametry!B34/100*F34+Parametry!B34/100*F35</f>
        <v>0</v>
      </c>
    </row>
    <row r="2" spans="1:12" x14ac:dyDescent="0.25">
      <c r="A2" s="15" t="s">
        <v>15</v>
      </c>
      <c r="B2" s="15" t="s">
        <v>60</v>
      </c>
      <c r="C2" s="15" t="s">
        <v>15</v>
      </c>
      <c r="D2" s="16"/>
      <c r="E2" s="24"/>
      <c r="F2" s="16"/>
      <c r="G2" s="24"/>
      <c r="H2" s="16"/>
      <c r="I2" s="16"/>
      <c r="J2" s="14"/>
      <c r="K2" s="14"/>
      <c r="L2" s="1">
        <f>L1+Parametry!B34/100*F36+Parametry!B34/100*F37+Parametry!B33/100*F39+Parametry!B33/100*F40+Parametry!B33/100*F42+Parametry!B33/100*F44+Parametry!B33/100*F45+Parametry!B33/100*F46+Parametry!B33/100*F47+Parametry!B33/100*F48+Parametry!B33/100*F49+Parametry!B33/100*F50+Parametry!B33/100*F51+Parametry!B33/100*F52+Parametry!B34/100*F53+Parametry!B33/100*F54+Parametry!B33/100*F55+Parametry!B33/100*F57+Parametry!B33/100*F58+Parametry!B33/100*F59+Parametry!B33/100*F60+Parametry!B33/100*F62+Parametry!B33/100*F64</f>
        <v>0</v>
      </c>
    </row>
    <row r="3" spans="1:12" ht="39" x14ac:dyDescent="0.25">
      <c r="A3" s="15" t="s">
        <v>15</v>
      </c>
      <c r="B3" s="33" t="s">
        <v>61</v>
      </c>
      <c r="C3" s="15" t="s">
        <v>15</v>
      </c>
      <c r="D3" s="16"/>
      <c r="E3" s="24"/>
      <c r="F3" s="16"/>
      <c r="G3" s="24"/>
      <c r="H3" s="16"/>
      <c r="I3" s="16"/>
      <c r="J3" s="14"/>
      <c r="K3" s="14"/>
    </row>
    <row r="4" spans="1:12" ht="26.25" x14ac:dyDescent="0.25">
      <c r="A4" s="15" t="s">
        <v>15</v>
      </c>
      <c r="B4" s="33" t="s">
        <v>62</v>
      </c>
      <c r="C4" s="15" t="s">
        <v>15</v>
      </c>
      <c r="D4" s="16"/>
      <c r="E4" s="24"/>
      <c r="F4" s="16"/>
      <c r="G4" s="24"/>
      <c r="H4" s="16"/>
      <c r="I4" s="16"/>
      <c r="J4" s="14"/>
      <c r="K4" s="14"/>
    </row>
    <row r="5" spans="1:12" ht="39" x14ac:dyDescent="0.25">
      <c r="A5" s="15" t="s">
        <v>15</v>
      </c>
      <c r="B5" s="33" t="s">
        <v>63</v>
      </c>
      <c r="C5" s="15" t="s">
        <v>15</v>
      </c>
      <c r="D5" s="16"/>
      <c r="E5" s="24"/>
      <c r="F5" s="16"/>
      <c r="G5" s="24"/>
      <c r="H5" s="16"/>
      <c r="I5" s="16"/>
      <c r="J5" s="14"/>
      <c r="K5" s="14"/>
    </row>
    <row r="6" spans="1:12" ht="51.75" x14ac:dyDescent="0.25">
      <c r="A6" s="15" t="s">
        <v>15</v>
      </c>
      <c r="B6" s="33" t="s">
        <v>64</v>
      </c>
      <c r="C6" s="15" t="s">
        <v>15</v>
      </c>
      <c r="D6" s="16"/>
      <c r="E6" s="24"/>
      <c r="F6" s="16"/>
      <c r="G6" s="24"/>
      <c r="H6" s="16"/>
      <c r="I6" s="16"/>
      <c r="J6" s="14"/>
      <c r="K6" s="14"/>
    </row>
    <row r="7" spans="1:12" x14ac:dyDescent="0.25">
      <c r="A7" s="17" t="s">
        <v>15</v>
      </c>
      <c r="B7" s="17" t="s">
        <v>65</v>
      </c>
      <c r="C7" s="17" t="s">
        <v>15</v>
      </c>
      <c r="D7" s="18"/>
      <c r="E7" s="25"/>
      <c r="F7" s="18"/>
      <c r="G7" s="25"/>
      <c r="H7" s="18"/>
      <c r="I7" s="18"/>
      <c r="J7" s="14"/>
      <c r="K7" s="14"/>
    </row>
    <row r="8" spans="1:12" x14ac:dyDescent="0.25">
      <c r="A8" s="15" t="s">
        <v>15</v>
      </c>
      <c r="B8" s="15" t="s">
        <v>66</v>
      </c>
      <c r="C8" s="15" t="s">
        <v>15</v>
      </c>
      <c r="D8" s="16"/>
      <c r="E8" s="24"/>
      <c r="F8" s="16"/>
      <c r="G8" s="24"/>
      <c r="H8" s="16"/>
      <c r="I8" s="16"/>
      <c r="J8" s="14"/>
      <c r="K8" s="14"/>
    </row>
    <row r="9" spans="1:12" x14ac:dyDescent="0.25">
      <c r="A9" s="19" t="s">
        <v>67</v>
      </c>
      <c r="B9" s="19" t="s">
        <v>68</v>
      </c>
      <c r="C9" s="19" t="s">
        <v>69</v>
      </c>
      <c r="D9" s="20">
        <v>1</v>
      </c>
      <c r="E9" s="26"/>
      <c r="F9" s="20">
        <f>D9*E9</f>
        <v>0</v>
      </c>
      <c r="G9" s="26"/>
      <c r="H9" s="20">
        <f>D9*G9</f>
        <v>0</v>
      </c>
      <c r="I9" s="20">
        <f>F9+H9</f>
        <v>0</v>
      </c>
      <c r="J9" s="14"/>
      <c r="K9" s="14"/>
    </row>
    <row r="10" spans="1:12" x14ac:dyDescent="0.25">
      <c r="A10" s="19" t="s">
        <v>70</v>
      </c>
      <c r="B10" s="19" t="s">
        <v>71</v>
      </c>
      <c r="C10" s="19" t="s">
        <v>69</v>
      </c>
      <c r="D10" s="20">
        <v>1</v>
      </c>
      <c r="E10" s="26"/>
      <c r="F10" s="20">
        <f>D10*E10</f>
        <v>0</v>
      </c>
      <c r="G10" s="26"/>
      <c r="H10" s="20">
        <f>D10*G10</f>
        <v>0</v>
      </c>
      <c r="I10" s="20">
        <f>F10+H10</f>
        <v>0</v>
      </c>
      <c r="J10" s="14"/>
      <c r="K10" s="14"/>
    </row>
    <row r="11" spans="1:12" x14ac:dyDescent="0.25">
      <c r="A11" s="19" t="s">
        <v>72</v>
      </c>
      <c r="B11" s="19" t="s">
        <v>73</v>
      </c>
      <c r="C11" s="19" t="s">
        <v>74</v>
      </c>
      <c r="D11" s="20">
        <v>1</v>
      </c>
      <c r="E11" s="26"/>
      <c r="F11" s="20">
        <f>D11*E11</f>
        <v>0</v>
      </c>
      <c r="G11" s="26"/>
      <c r="H11" s="20">
        <f>D11*G11</f>
        <v>0</v>
      </c>
      <c r="I11" s="20">
        <f>F11+H11</f>
        <v>0</v>
      </c>
      <c r="J11" s="14"/>
      <c r="K11" s="14"/>
    </row>
    <row r="12" spans="1:12" x14ac:dyDescent="0.25">
      <c r="A12" s="15" t="s">
        <v>15</v>
      </c>
      <c r="B12" s="15" t="s">
        <v>75</v>
      </c>
      <c r="C12" s="15" t="s">
        <v>15</v>
      </c>
      <c r="D12" s="16"/>
      <c r="E12" s="24"/>
      <c r="F12" s="16"/>
      <c r="G12" s="24"/>
      <c r="H12" s="16"/>
      <c r="I12" s="16"/>
      <c r="J12" s="14"/>
      <c r="K12" s="14"/>
    </row>
    <row r="13" spans="1:12" x14ac:dyDescent="0.25">
      <c r="A13" s="19" t="s">
        <v>76</v>
      </c>
      <c r="B13" s="19" t="s">
        <v>77</v>
      </c>
      <c r="C13" s="19" t="s">
        <v>74</v>
      </c>
      <c r="D13" s="20">
        <v>4</v>
      </c>
      <c r="E13" s="26"/>
      <c r="F13" s="20">
        <f>D13*E13</f>
        <v>0</v>
      </c>
      <c r="G13" s="26"/>
      <c r="H13" s="20">
        <f>D13*G13</f>
        <v>0</v>
      </c>
      <c r="I13" s="20">
        <f>F13+H13</f>
        <v>0</v>
      </c>
      <c r="J13" s="14"/>
      <c r="K13" s="14"/>
    </row>
    <row r="14" spans="1:12" x14ac:dyDescent="0.25">
      <c r="A14" s="19" t="s">
        <v>78</v>
      </c>
      <c r="B14" s="19" t="s">
        <v>79</v>
      </c>
      <c r="C14" s="19" t="s">
        <v>69</v>
      </c>
      <c r="D14" s="20">
        <v>1</v>
      </c>
      <c r="E14" s="26"/>
      <c r="F14" s="20">
        <f>D14*E14</f>
        <v>0</v>
      </c>
      <c r="G14" s="26"/>
      <c r="H14" s="20">
        <f>D14*G14</f>
        <v>0</v>
      </c>
      <c r="I14" s="20">
        <f>F14+H14</f>
        <v>0</v>
      </c>
      <c r="J14" s="14"/>
      <c r="K14" s="14"/>
    </row>
    <row r="15" spans="1:12" x14ac:dyDescent="0.25">
      <c r="A15" s="19" t="s">
        <v>80</v>
      </c>
      <c r="B15" s="19" t="s">
        <v>81</v>
      </c>
      <c r="C15" s="19" t="s">
        <v>69</v>
      </c>
      <c r="D15" s="20">
        <v>1</v>
      </c>
      <c r="E15" s="26"/>
      <c r="F15" s="20">
        <f>D15*E15</f>
        <v>0</v>
      </c>
      <c r="G15" s="26"/>
      <c r="H15" s="20">
        <f>D15*G15</f>
        <v>0</v>
      </c>
      <c r="I15" s="20">
        <f>F15+H15</f>
        <v>0</v>
      </c>
      <c r="J15" s="14"/>
      <c r="K15" s="14"/>
    </row>
    <row r="16" spans="1:12" x14ac:dyDescent="0.25">
      <c r="A16" s="19" t="s">
        <v>82</v>
      </c>
      <c r="B16" s="19" t="s">
        <v>83</v>
      </c>
      <c r="C16" s="19" t="s">
        <v>69</v>
      </c>
      <c r="D16" s="20">
        <v>1</v>
      </c>
      <c r="E16" s="26"/>
      <c r="F16" s="20">
        <f>D16*E16</f>
        <v>0</v>
      </c>
      <c r="G16" s="26"/>
      <c r="H16" s="20">
        <f>D16*G16</f>
        <v>0</v>
      </c>
      <c r="I16" s="20">
        <f>F16+H16</f>
        <v>0</v>
      </c>
      <c r="J16" s="14"/>
      <c r="K16" s="14"/>
    </row>
    <row r="17" spans="1:11" x14ac:dyDescent="0.25">
      <c r="A17" s="19" t="s">
        <v>84</v>
      </c>
      <c r="B17" s="19" t="s">
        <v>85</v>
      </c>
      <c r="C17" s="19" t="s">
        <v>69</v>
      </c>
      <c r="D17" s="20">
        <v>1</v>
      </c>
      <c r="E17" s="26"/>
      <c r="F17" s="20">
        <f>D17*E17</f>
        <v>0</v>
      </c>
      <c r="G17" s="26"/>
      <c r="H17" s="20">
        <f>D17*G17</f>
        <v>0</v>
      </c>
      <c r="I17" s="20">
        <f>F17+H17</f>
        <v>0</v>
      </c>
      <c r="J17" s="14"/>
      <c r="K17" s="14"/>
    </row>
    <row r="18" spans="1:11" x14ac:dyDescent="0.25">
      <c r="A18" s="15" t="s">
        <v>15</v>
      </c>
      <c r="B18" s="15" t="s">
        <v>86</v>
      </c>
      <c r="C18" s="15" t="s">
        <v>15</v>
      </c>
      <c r="D18" s="16"/>
      <c r="E18" s="24"/>
      <c r="F18" s="16"/>
      <c r="G18" s="24"/>
      <c r="H18" s="16"/>
      <c r="I18" s="16"/>
      <c r="J18" s="14"/>
      <c r="K18" s="14"/>
    </row>
    <row r="19" spans="1:11" x14ac:dyDescent="0.25">
      <c r="A19" s="19" t="s">
        <v>87</v>
      </c>
      <c r="B19" s="19" t="s">
        <v>88</v>
      </c>
      <c r="C19" s="19" t="s">
        <v>69</v>
      </c>
      <c r="D19" s="20">
        <v>1</v>
      </c>
      <c r="E19" s="26"/>
      <c r="F19" s="20">
        <f t="shared" ref="F19:F29" si="0">D19*E19</f>
        <v>0</v>
      </c>
      <c r="G19" s="26"/>
      <c r="H19" s="20">
        <f t="shared" ref="H19:H29" si="1">D19*G19</f>
        <v>0</v>
      </c>
      <c r="I19" s="20">
        <f t="shared" ref="I19:I29" si="2">F19+H19</f>
        <v>0</v>
      </c>
      <c r="J19" s="14"/>
      <c r="K19" s="14"/>
    </row>
    <row r="20" spans="1:11" x14ac:dyDescent="0.25">
      <c r="A20" s="19" t="s">
        <v>89</v>
      </c>
      <c r="B20" s="19" t="s">
        <v>90</v>
      </c>
      <c r="C20" s="19" t="s">
        <v>69</v>
      </c>
      <c r="D20" s="20">
        <v>1</v>
      </c>
      <c r="E20" s="26"/>
      <c r="F20" s="20">
        <f t="shared" si="0"/>
        <v>0</v>
      </c>
      <c r="G20" s="26"/>
      <c r="H20" s="20">
        <f t="shared" si="1"/>
        <v>0</v>
      </c>
      <c r="I20" s="20">
        <f t="shared" si="2"/>
        <v>0</v>
      </c>
      <c r="J20" s="14"/>
      <c r="K20" s="14"/>
    </row>
    <row r="21" spans="1:11" x14ac:dyDescent="0.25">
      <c r="A21" s="19" t="s">
        <v>91</v>
      </c>
      <c r="B21" s="19" t="s">
        <v>92</v>
      </c>
      <c r="C21" s="19" t="s">
        <v>69</v>
      </c>
      <c r="D21" s="20">
        <v>12</v>
      </c>
      <c r="E21" s="26"/>
      <c r="F21" s="20">
        <f t="shared" si="0"/>
        <v>0</v>
      </c>
      <c r="G21" s="26"/>
      <c r="H21" s="20">
        <f t="shared" si="1"/>
        <v>0</v>
      </c>
      <c r="I21" s="20">
        <f t="shared" si="2"/>
        <v>0</v>
      </c>
      <c r="J21" s="14"/>
      <c r="K21" s="14"/>
    </row>
    <row r="22" spans="1:11" x14ac:dyDescent="0.25">
      <c r="A22" s="19" t="s">
        <v>93</v>
      </c>
      <c r="B22" s="19" t="s">
        <v>94</v>
      </c>
      <c r="C22" s="19" t="s">
        <v>74</v>
      </c>
      <c r="D22" s="20">
        <v>162</v>
      </c>
      <c r="E22" s="26"/>
      <c r="F22" s="20">
        <f t="shared" si="0"/>
        <v>0</v>
      </c>
      <c r="G22" s="26"/>
      <c r="H22" s="20">
        <f t="shared" si="1"/>
        <v>0</v>
      </c>
      <c r="I22" s="20">
        <f t="shared" si="2"/>
        <v>0</v>
      </c>
      <c r="J22" s="14"/>
      <c r="K22" s="14"/>
    </row>
    <row r="23" spans="1:11" x14ac:dyDescent="0.25">
      <c r="A23" s="19" t="s">
        <v>95</v>
      </c>
      <c r="B23" s="19" t="s">
        <v>96</v>
      </c>
      <c r="C23" s="19" t="s">
        <v>69</v>
      </c>
      <c r="D23" s="20">
        <v>4</v>
      </c>
      <c r="E23" s="26"/>
      <c r="F23" s="20">
        <f t="shared" si="0"/>
        <v>0</v>
      </c>
      <c r="G23" s="26"/>
      <c r="H23" s="20">
        <f t="shared" si="1"/>
        <v>0</v>
      </c>
      <c r="I23" s="20">
        <f t="shared" si="2"/>
        <v>0</v>
      </c>
      <c r="J23" s="14"/>
      <c r="K23" s="14"/>
    </row>
    <row r="24" spans="1:11" x14ac:dyDescent="0.25">
      <c r="A24" s="19" t="s">
        <v>97</v>
      </c>
      <c r="B24" s="19" t="s">
        <v>98</v>
      </c>
      <c r="C24" s="19" t="s">
        <v>69</v>
      </c>
      <c r="D24" s="20">
        <v>1</v>
      </c>
      <c r="E24" s="26"/>
      <c r="F24" s="20">
        <f t="shared" si="0"/>
        <v>0</v>
      </c>
      <c r="G24" s="26"/>
      <c r="H24" s="20">
        <f t="shared" si="1"/>
        <v>0</v>
      </c>
      <c r="I24" s="20">
        <f t="shared" si="2"/>
        <v>0</v>
      </c>
      <c r="J24" s="14"/>
      <c r="K24" s="14"/>
    </row>
    <row r="25" spans="1:11" x14ac:dyDescent="0.25">
      <c r="A25" s="19" t="s">
        <v>49</v>
      </c>
      <c r="B25" s="19" t="s">
        <v>99</v>
      </c>
      <c r="C25" s="19" t="s">
        <v>69</v>
      </c>
      <c r="D25" s="20">
        <v>1</v>
      </c>
      <c r="E25" s="26"/>
      <c r="F25" s="20">
        <f t="shared" si="0"/>
        <v>0</v>
      </c>
      <c r="G25" s="26"/>
      <c r="H25" s="20">
        <f t="shared" si="1"/>
        <v>0</v>
      </c>
      <c r="I25" s="20">
        <f t="shared" si="2"/>
        <v>0</v>
      </c>
      <c r="J25" s="14"/>
      <c r="K25" s="14"/>
    </row>
    <row r="26" spans="1:11" x14ac:dyDescent="0.25">
      <c r="A26" s="19" t="s">
        <v>100</v>
      </c>
      <c r="B26" s="19" t="s">
        <v>101</v>
      </c>
      <c r="C26" s="19" t="s">
        <v>69</v>
      </c>
      <c r="D26" s="20">
        <v>104</v>
      </c>
      <c r="E26" s="26"/>
      <c r="F26" s="20">
        <f t="shared" si="0"/>
        <v>0</v>
      </c>
      <c r="G26" s="26"/>
      <c r="H26" s="20">
        <f t="shared" si="1"/>
        <v>0</v>
      </c>
      <c r="I26" s="20">
        <f t="shared" si="2"/>
        <v>0</v>
      </c>
      <c r="J26" s="14"/>
      <c r="K26" s="14"/>
    </row>
    <row r="27" spans="1:11" x14ac:dyDescent="0.25">
      <c r="A27" s="19" t="s">
        <v>102</v>
      </c>
      <c r="B27" s="19" t="s">
        <v>103</v>
      </c>
      <c r="C27" s="19" t="s">
        <v>69</v>
      </c>
      <c r="D27" s="20">
        <v>160</v>
      </c>
      <c r="E27" s="26"/>
      <c r="F27" s="20">
        <f t="shared" si="0"/>
        <v>0</v>
      </c>
      <c r="G27" s="26"/>
      <c r="H27" s="20">
        <f t="shared" si="1"/>
        <v>0</v>
      </c>
      <c r="I27" s="20">
        <f t="shared" si="2"/>
        <v>0</v>
      </c>
      <c r="J27" s="14"/>
      <c r="K27" s="14"/>
    </row>
    <row r="28" spans="1:11" x14ac:dyDescent="0.25">
      <c r="A28" s="19" t="s">
        <v>104</v>
      </c>
      <c r="B28" s="19" t="s">
        <v>105</v>
      </c>
      <c r="C28" s="19" t="s">
        <v>69</v>
      </c>
      <c r="D28" s="20">
        <v>16</v>
      </c>
      <c r="E28" s="26"/>
      <c r="F28" s="20">
        <f t="shared" si="0"/>
        <v>0</v>
      </c>
      <c r="G28" s="26"/>
      <c r="H28" s="20">
        <f t="shared" si="1"/>
        <v>0</v>
      </c>
      <c r="I28" s="20">
        <f t="shared" si="2"/>
        <v>0</v>
      </c>
      <c r="J28" s="14"/>
      <c r="K28" s="14"/>
    </row>
    <row r="29" spans="1:11" x14ac:dyDescent="0.25">
      <c r="A29" s="19" t="s">
        <v>106</v>
      </c>
      <c r="B29" s="19" t="s">
        <v>107</v>
      </c>
      <c r="C29" s="19" t="s">
        <v>69</v>
      </c>
      <c r="D29" s="20">
        <v>28</v>
      </c>
      <c r="E29" s="26"/>
      <c r="F29" s="20">
        <f t="shared" si="0"/>
        <v>0</v>
      </c>
      <c r="G29" s="26"/>
      <c r="H29" s="20">
        <f t="shared" si="1"/>
        <v>0</v>
      </c>
      <c r="I29" s="20">
        <f t="shared" si="2"/>
        <v>0</v>
      </c>
      <c r="J29" s="14"/>
      <c r="K29" s="14"/>
    </row>
    <row r="30" spans="1:11" x14ac:dyDescent="0.25">
      <c r="A30" s="15" t="s">
        <v>15</v>
      </c>
      <c r="B30" s="15" t="s">
        <v>108</v>
      </c>
      <c r="C30" s="15" t="s">
        <v>15</v>
      </c>
      <c r="D30" s="16"/>
      <c r="E30" s="24"/>
      <c r="F30" s="16"/>
      <c r="G30" s="24"/>
      <c r="H30" s="16"/>
      <c r="I30" s="16"/>
      <c r="J30" s="14"/>
      <c r="K30" s="14"/>
    </row>
    <row r="31" spans="1:11" x14ac:dyDescent="0.25">
      <c r="A31" s="19" t="s">
        <v>109</v>
      </c>
      <c r="B31" s="19" t="s">
        <v>110</v>
      </c>
      <c r="C31" s="19" t="s">
        <v>69</v>
      </c>
      <c r="D31" s="20">
        <v>8</v>
      </c>
      <c r="E31" s="26"/>
      <c r="F31" s="20">
        <f>D31*E31</f>
        <v>0</v>
      </c>
      <c r="G31" s="26"/>
      <c r="H31" s="20">
        <f>D31*G31</f>
        <v>0</v>
      </c>
      <c r="I31" s="20">
        <f>F31+H31</f>
        <v>0</v>
      </c>
      <c r="J31" s="14"/>
      <c r="K31" s="14"/>
    </row>
    <row r="32" spans="1:11" x14ac:dyDescent="0.25">
      <c r="A32" s="19" t="s">
        <v>47</v>
      </c>
      <c r="B32" s="19" t="s">
        <v>111</v>
      </c>
      <c r="C32" s="19" t="s">
        <v>69</v>
      </c>
      <c r="D32" s="20">
        <v>4</v>
      </c>
      <c r="E32" s="26"/>
      <c r="F32" s="20">
        <f>D32*E32</f>
        <v>0</v>
      </c>
      <c r="G32" s="26"/>
      <c r="H32" s="20">
        <f>D32*G32</f>
        <v>0</v>
      </c>
      <c r="I32" s="20">
        <f>F32+H32</f>
        <v>0</v>
      </c>
      <c r="J32" s="14"/>
      <c r="K32" s="14"/>
    </row>
    <row r="33" spans="1:11" x14ac:dyDescent="0.25">
      <c r="A33" s="15" t="s">
        <v>15</v>
      </c>
      <c r="B33" s="15" t="s">
        <v>112</v>
      </c>
      <c r="C33" s="15" t="s">
        <v>15</v>
      </c>
      <c r="D33" s="16"/>
      <c r="E33" s="24"/>
      <c r="F33" s="16"/>
      <c r="G33" s="24"/>
      <c r="H33" s="16"/>
      <c r="I33" s="16"/>
      <c r="J33" s="14"/>
      <c r="K33" s="14"/>
    </row>
    <row r="34" spans="1:11" x14ac:dyDescent="0.25">
      <c r="A34" s="19" t="s">
        <v>113</v>
      </c>
      <c r="B34" s="19" t="s">
        <v>114</v>
      </c>
      <c r="C34" s="19" t="s">
        <v>74</v>
      </c>
      <c r="D34" s="20">
        <v>55</v>
      </c>
      <c r="E34" s="26"/>
      <c r="F34" s="20">
        <f>D34*E34</f>
        <v>0</v>
      </c>
      <c r="G34" s="26"/>
      <c r="H34" s="20">
        <f>D34*G34</f>
        <v>0</v>
      </c>
      <c r="I34" s="20">
        <f>F34+H34</f>
        <v>0</v>
      </c>
      <c r="J34" s="14"/>
      <c r="K34" s="14"/>
    </row>
    <row r="35" spans="1:11" x14ac:dyDescent="0.25">
      <c r="A35" s="19" t="s">
        <v>115</v>
      </c>
      <c r="B35" s="19" t="s">
        <v>116</v>
      </c>
      <c r="C35" s="19" t="s">
        <v>74</v>
      </c>
      <c r="D35" s="20">
        <v>42</v>
      </c>
      <c r="E35" s="26"/>
      <c r="F35" s="20">
        <f>D35*E35</f>
        <v>0</v>
      </c>
      <c r="G35" s="26"/>
      <c r="H35" s="20">
        <f>D35*G35</f>
        <v>0</v>
      </c>
      <c r="I35" s="20">
        <f>F35+H35</f>
        <v>0</v>
      </c>
      <c r="J35" s="14"/>
      <c r="K35" s="14"/>
    </row>
    <row r="36" spans="1:11" x14ac:dyDescent="0.25">
      <c r="A36" s="19" t="s">
        <v>117</v>
      </c>
      <c r="B36" s="19" t="s">
        <v>118</v>
      </c>
      <c r="C36" s="19" t="s">
        <v>74</v>
      </c>
      <c r="D36" s="20">
        <v>10</v>
      </c>
      <c r="E36" s="26"/>
      <c r="F36" s="20">
        <f>D36*E36</f>
        <v>0</v>
      </c>
      <c r="G36" s="26"/>
      <c r="H36" s="20">
        <f>D36*G36</f>
        <v>0</v>
      </c>
      <c r="I36" s="20">
        <f>F36+H36</f>
        <v>0</v>
      </c>
      <c r="J36" s="14"/>
      <c r="K36" s="14"/>
    </row>
    <row r="37" spans="1:11" x14ac:dyDescent="0.25">
      <c r="A37" s="19" t="s">
        <v>119</v>
      </c>
      <c r="B37" s="19" t="s">
        <v>120</v>
      </c>
      <c r="C37" s="19" t="s">
        <v>69</v>
      </c>
      <c r="D37" s="20">
        <v>1</v>
      </c>
      <c r="E37" s="26"/>
      <c r="F37" s="20">
        <f>D37*E37</f>
        <v>0</v>
      </c>
      <c r="G37" s="26"/>
      <c r="H37" s="20">
        <f>D37*G37</f>
        <v>0</v>
      </c>
      <c r="I37" s="20">
        <f>F37+H37</f>
        <v>0</v>
      </c>
      <c r="J37" s="14"/>
      <c r="K37" s="14"/>
    </row>
    <row r="38" spans="1:11" x14ac:dyDescent="0.25">
      <c r="A38" s="15" t="s">
        <v>15</v>
      </c>
      <c r="B38" s="15" t="s">
        <v>121</v>
      </c>
      <c r="C38" s="15" t="s">
        <v>15</v>
      </c>
      <c r="D38" s="16"/>
      <c r="E38" s="24"/>
      <c r="F38" s="16"/>
      <c r="G38" s="24"/>
      <c r="H38" s="16"/>
      <c r="I38" s="16"/>
      <c r="J38" s="14"/>
      <c r="K38" s="14"/>
    </row>
    <row r="39" spans="1:11" x14ac:dyDescent="0.25">
      <c r="A39" s="19" t="s">
        <v>122</v>
      </c>
      <c r="B39" s="19" t="s">
        <v>123</v>
      </c>
      <c r="C39" s="19" t="s">
        <v>74</v>
      </c>
      <c r="D39" s="20">
        <v>12</v>
      </c>
      <c r="E39" s="26"/>
      <c r="F39" s="20">
        <f>D39*E39</f>
        <v>0</v>
      </c>
      <c r="G39" s="26"/>
      <c r="H39" s="20">
        <f>D39*G39</f>
        <v>0</v>
      </c>
      <c r="I39" s="20">
        <f>F39+H39</f>
        <v>0</v>
      </c>
      <c r="J39" s="14"/>
      <c r="K39" s="14"/>
    </row>
    <row r="40" spans="1:11" x14ac:dyDescent="0.25">
      <c r="A40" s="19" t="s">
        <v>124</v>
      </c>
      <c r="B40" s="19" t="s">
        <v>125</v>
      </c>
      <c r="C40" s="19" t="s">
        <v>69</v>
      </c>
      <c r="D40" s="20">
        <v>12</v>
      </c>
      <c r="E40" s="26"/>
      <c r="F40" s="20">
        <f>D40*E40</f>
        <v>0</v>
      </c>
      <c r="G40" s="26"/>
      <c r="H40" s="20">
        <f>D40*G40</f>
        <v>0</v>
      </c>
      <c r="I40" s="20">
        <f>F40+H40</f>
        <v>0</v>
      </c>
      <c r="J40" s="14"/>
      <c r="K40" s="14"/>
    </row>
    <row r="41" spans="1:11" x14ac:dyDescent="0.25">
      <c r="A41" s="15" t="s">
        <v>15</v>
      </c>
      <c r="B41" s="15" t="s">
        <v>126</v>
      </c>
      <c r="C41" s="15" t="s">
        <v>15</v>
      </c>
      <c r="D41" s="16"/>
      <c r="E41" s="24"/>
      <c r="F41" s="16"/>
      <c r="G41" s="24"/>
      <c r="H41" s="16"/>
      <c r="I41" s="16"/>
      <c r="J41" s="14"/>
      <c r="K41" s="14"/>
    </row>
    <row r="42" spans="1:11" x14ac:dyDescent="0.25">
      <c r="A42" s="19" t="s">
        <v>127</v>
      </c>
      <c r="B42" s="19" t="s">
        <v>128</v>
      </c>
      <c r="C42" s="19" t="s">
        <v>74</v>
      </c>
      <c r="D42" s="20">
        <v>8</v>
      </c>
      <c r="E42" s="26"/>
      <c r="F42" s="20">
        <f>D42*E42</f>
        <v>0</v>
      </c>
      <c r="G42" s="26"/>
      <c r="H42" s="20">
        <f>D42*G42</f>
        <v>0</v>
      </c>
      <c r="I42" s="20">
        <f>F42+H42</f>
        <v>0</v>
      </c>
      <c r="J42" s="14"/>
      <c r="K42" s="14"/>
    </row>
    <row r="43" spans="1:11" x14ac:dyDescent="0.25">
      <c r="A43" s="15" t="s">
        <v>15</v>
      </c>
      <c r="B43" s="15" t="s">
        <v>129</v>
      </c>
      <c r="C43" s="15" t="s">
        <v>15</v>
      </c>
      <c r="D43" s="16"/>
      <c r="E43" s="24"/>
      <c r="F43" s="16"/>
      <c r="G43" s="24"/>
      <c r="H43" s="16"/>
      <c r="I43" s="16"/>
      <c r="J43" s="14"/>
      <c r="K43" s="14"/>
    </row>
    <row r="44" spans="1:11" x14ac:dyDescent="0.25">
      <c r="A44" s="19" t="s">
        <v>130</v>
      </c>
      <c r="B44" s="19" t="s">
        <v>131</v>
      </c>
      <c r="C44" s="19" t="s">
        <v>74</v>
      </c>
      <c r="D44" s="20">
        <v>20</v>
      </c>
      <c r="E44" s="26"/>
      <c r="F44" s="20">
        <f t="shared" ref="F44:F55" si="3">D44*E44</f>
        <v>0</v>
      </c>
      <c r="G44" s="26"/>
      <c r="H44" s="20">
        <f t="shared" ref="H44:H55" si="4">D44*G44</f>
        <v>0</v>
      </c>
      <c r="I44" s="20">
        <f t="shared" ref="I44:I55" si="5">F44+H44</f>
        <v>0</v>
      </c>
      <c r="J44" s="14"/>
      <c r="K44" s="14"/>
    </row>
    <row r="45" spans="1:11" x14ac:dyDescent="0.25">
      <c r="A45" s="19" t="s">
        <v>132</v>
      </c>
      <c r="B45" s="19" t="s">
        <v>133</v>
      </c>
      <c r="C45" s="19" t="s">
        <v>74</v>
      </c>
      <c r="D45" s="20">
        <v>30</v>
      </c>
      <c r="E45" s="26"/>
      <c r="F45" s="20">
        <f t="shared" si="3"/>
        <v>0</v>
      </c>
      <c r="G45" s="26"/>
      <c r="H45" s="20">
        <f t="shared" si="4"/>
        <v>0</v>
      </c>
      <c r="I45" s="20">
        <f t="shared" si="5"/>
        <v>0</v>
      </c>
      <c r="J45" s="14"/>
      <c r="K45" s="14"/>
    </row>
    <row r="46" spans="1:11" x14ac:dyDescent="0.25">
      <c r="A46" s="19" t="s">
        <v>134</v>
      </c>
      <c r="B46" s="19" t="s">
        <v>135</v>
      </c>
      <c r="C46" s="19" t="s">
        <v>69</v>
      </c>
      <c r="D46" s="20">
        <v>2</v>
      </c>
      <c r="E46" s="26"/>
      <c r="F46" s="20">
        <f t="shared" si="3"/>
        <v>0</v>
      </c>
      <c r="G46" s="26"/>
      <c r="H46" s="20">
        <f t="shared" si="4"/>
        <v>0</v>
      </c>
      <c r="I46" s="20">
        <f t="shared" si="5"/>
        <v>0</v>
      </c>
      <c r="J46" s="14"/>
      <c r="K46" s="14"/>
    </row>
    <row r="47" spans="1:11" x14ac:dyDescent="0.25">
      <c r="A47" s="19" t="s">
        <v>136</v>
      </c>
      <c r="B47" s="19" t="s">
        <v>137</v>
      </c>
      <c r="C47" s="19" t="s">
        <v>69</v>
      </c>
      <c r="D47" s="20">
        <v>6</v>
      </c>
      <c r="E47" s="26"/>
      <c r="F47" s="20">
        <f t="shared" si="3"/>
        <v>0</v>
      </c>
      <c r="G47" s="26"/>
      <c r="H47" s="20">
        <f t="shared" si="4"/>
        <v>0</v>
      </c>
      <c r="I47" s="20">
        <f t="shared" si="5"/>
        <v>0</v>
      </c>
      <c r="J47" s="14"/>
      <c r="K47" s="14"/>
    </row>
    <row r="48" spans="1:11" x14ac:dyDescent="0.25">
      <c r="A48" s="19" t="s">
        <v>138</v>
      </c>
      <c r="B48" s="19" t="s">
        <v>139</v>
      </c>
      <c r="C48" s="19" t="s">
        <v>69</v>
      </c>
      <c r="D48" s="20">
        <v>1</v>
      </c>
      <c r="E48" s="26"/>
      <c r="F48" s="20">
        <f t="shared" si="3"/>
        <v>0</v>
      </c>
      <c r="G48" s="26"/>
      <c r="H48" s="20">
        <f t="shared" si="4"/>
        <v>0</v>
      </c>
      <c r="I48" s="20">
        <f t="shared" si="5"/>
        <v>0</v>
      </c>
      <c r="J48" s="14"/>
      <c r="K48" s="14"/>
    </row>
    <row r="49" spans="1:11" x14ac:dyDescent="0.25">
      <c r="A49" s="19" t="s">
        <v>140</v>
      </c>
      <c r="B49" s="19" t="s">
        <v>141</v>
      </c>
      <c r="C49" s="19" t="s">
        <v>69</v>
      </c>
      <c r="D49" s="20">
        <v>6</v>
      </c>
      <c r="E49" s="26"/>
      <c r="F49" s="20">
        <f t="shared" si="3"/>
        <v>0</v>
      </c>
      <c r="G49" s="26"/>
      <c r="H49" s="20">
        <f t="shared" si="4"/>
        <v>0</v>
      </c>
      <c r="I49" s="20">
        <f t="shared" si="5"/>
        <v>0</v>
      </c>
      <c r="J49" s="14"/>
      <c r="K49" s="14"/>
    </row>
    <row r="50" spans="1:11" x14ac:dyDescent="0.25">
      <c r="A50" s="19" t="s">
        <v>142</v>
      </c>
      <c r="B50" s="19" t="s">
        <v>143</v>
      </c>
      <c r="C50" s="19" t="s">
        <v>69</v>
      </c>
      <c r="D50" s="20">
        <v>8</v>
      </c>
      <c r="E50" s="26"/>
      <c r="F50" s="20">
        <f t="shared" si="3"/>
        <v>0</v>
      </c>
      <c r="G50" s="26"/>
      <c r="H50" s="20">
        <f t="shared" si="4"/>
        <v>0</v>
      </c>
      <c r="I50" s="20">
        <f t="shared" si="5"/>
        <v>0</v>
      </c>
      <c r="J50" s="14"/>
      <c r="K50" s="14"/>
    </row>
    <row r="51" spans="1:11" x14ac:dyDescent="0.25">
      <c r="A51" s="19" t="s">
        <v>144</v>
      </c>
      <c r="B51" s="19" t="s">
        <v>145</v>
      </c>
      <c r="C51" s="19" t="s">
        <v>69</v>
      </c>
      <c r="D51" s="20">
        <v>8</v>
      </c>
      <c r="E51" s="26"/>
      <c r="F51" s="20">
        <f t="shared" si="3"/>
        <v>0</v>
      </c>
      <c r="G51" s="26"/>
      <c r="H51" s="20">
        <f t="shared" si="4"/>
        <v>0</v>
      </c>
      <c r="I51" s="20">
        <f t="shared" si="5"/>
        <v>0</v>
      </c>
      <c r="J51" s="14"/>
      <c r="K51" s="14"/>
    </row>
    <row r="52" spans="1:11" x14ac:dyDescent="0.25">
      <c r="A52" s="19" t="s">
        <v>146</v>
      </c>
      <c r="B52" s="19" t="s">
        <v>147</v>
      </c>
      <c r="C52" s="19" t="s">
        <v>69</v>
      </c>
      <c r="D52" s="20">
        <v>4</v>
      </c>
      <c r="E52" s="26"/>
      <c r="F52" s="20">
        <f t="shared" si="3"/>
        <v>0</v>
      </c>
      <c r="G52" s="26"/>
      <c r="H52" s="20">
        <f t="shared" si="4"/>
        <v>0</v>
      </c>
      <c r="I52" s="20">
        <f t="shared" si="5"/>
        <v>0</v>
      </c>
      <c r="J52" s="14"/>
      <c r="K52" s="14"/>
    </row>
    <row r="53" spans="1:11" x14ac:dyDescent="0.25">
      <c r="A53" s="19" t="s">
        <v>148</v>
      </c>
      <c r="B53" s="19" t="s">
        <v>149</v>
      </c>
      <c r="C53" s="19" t="s">
        <v>69</v>
      </c>
      <c r="D53" s="20">
        <v>4</v>
      </c>
      <c r="E53" s="26"/>
      <c r="F53" s="20">
        <f t="shared" si="3"/>
        <v>0</v>
      </c>
      <c r="G53" s="26"/>
      <c r="H53" s="20">
        <f t="shared" si="4"/>
        <v>0</v>
      </c>
      <c r="I53" s="20">
        <f t="shared" si="5"/>
        <v>0</v>
      </c>
      <c r="J53" s="14"/>
      <c r="K53" s="14"/>
    </row>
    <row r="54" spans="1:11" x14ac:dyDescent="0.25">
      <c r="A54" s="19" t="s">
        <v>150</v>
      </c>
      <c r="B54" s="19" t="s">
        <v>151</v>
      </c>
      <c r="C54" s="19" t="s">
        <v>69</v>
      </c>
      <c r="D54" s="20">
        <v>4</v>
      </c>
      <c r="E54" s="26"/>
      <c r="F54" s="20">
        <f t="shared" si="3"/>
        <v>0</v>
      </c>
      <c r="G54" s="26"/>
      <c r="H54" s="20">
        <f t="shared" si="4"/>
        <v>0</v>
      </c>
      <c r="I54" s="20">
        <f t="shared" si="5"/>
        <v>0</v>
      </c>
      <c r="J54" s="14"/>
      <c r="K54" s="14"/>
    </row>
    <row r="55" spans="1:11" x14ac:dyDescent="0.25">
      <c r="A55" s="19" t="s">
        <v>152</v>
      </c>
      <c r="B55" s="19" t="s">
        <v>153</v>
      </c>
      <c r="C55" s="19" t="s">
        <v>69</v>
      </c>
      <c r="D55" s="20">
        <v>4</v>
      </c>
      <c r="E55" s="26"/>
      <c r="F55" s="20">
        <f t="shared" si="3"/>
        <v>0</v>
      </c>
      <c r="G55" s="26"/>
      <c r="H55" s="20">
        <f t="shared" si="4"/>
        <v>0</v>
      </c>
      <c r="I55" s="20">
        <f t="shared" si="5"/>
        <v>0</v>
      </c>
      <c r="J55" s="14"/>
      <c r="K55" s="14"/>
    </row>
    <row r="56" spans="1:11" x14ac:dyDescent="0.25">
      <c r="A56" s="15" t="s">
        <v>15</v>
      </c>
      <c r="B56" s="15" t="s">
        <v>154</v>
      </c>
      <c r="C56" s="15" t="s">
        <v>15</v>
      </c>
      <c r="D56" s="16"/>
      <c r="E56" s="24"/>
      <c r="F56" s="16"/>
      <c r="G56" s="24"/>
      <c r="H56" s="16"/>
      <c r="I56" s="16"/>
      <c r="J56" s="14"/>
      <c r="K56" s="14"/>
    </row>
    <row r="57" spans="1:11" x14ac:dyDescent="0.25">
      <c r="A57" s="19" t="s">
        <v>155</v>
      </c>
      <c r="B57" s="19" t="s">
        <v>156</v>
      </c>
      <c r="C57" s="19" t="s">
        <v>74</v>
      </c>
      <c r="D57" s="20">
        <v>1</v>
      </c>
      <c r="E57" s="26"/>
      <c r="F57" s="20">
        <f>D57*E57</f>
        <v>0</v>
      </c>
      <c r="G57" s="26"/>
      <c r="H57" s="20">
        <f>D57*G57</f>
        <v>0</v>
      </c>
      <c r="I57" s="20">
        <f>F57+H57</f>
        <v>0</v>
      </c>
      <c r="J57" s="14"/>
      <c r="K57" s="14"/>
    </row>
    <row r="58" spans="1:11" x14ac:dyDescent="0.25">
      <c r="A58" s="19" t="s">
        <v>157</v>
      </c>
      <c r="B58" s="19" t="s">
        <v>158</v>
      </c>
      <c r="C58" s="19" t="s">
        <v>69</v>
      </c>
      <c r="D58" s="20">
        <v>16</v>
      </c>
      <c r="E58" s="26"/>
      <c r="F58" s="20">
        <f>D58*E58</f>
        <v>0</v>
      </c>
      <c r="G58" s="26"/>
      <c r="H58" s="20">
        <f>D58*G58</f>
        <v>0</v>
      </c>
      <c r="I58" s="20">
        <f>F58+H58</f>
        <v>0</v>
      </c>
      <c r="J58" s="14"/>
      <c r="K58" s="14"/>
    </row>
    <row r="59" spans="1:11" x14ac:dyDescent="0.25">
      <c r="A59" s="19" t="s">
        <v>159</v>
      </c>
      <c r="B59" s="19" t="s">
        <v>160</v>
      </c>
      <c r="C59" s="19" t="s">
        <v>69</v>
      </c>
      <c r="D59" s="20">
        <v>18</v>
      </c>
      <c r="E59" s="26"/>
      <c r="F59" s="20">
        <f>D59*E59</f>
        <v>0</v>
      </c>
      <c r="G59" s="26"/>
      <c r="H59" s="20">
        <f>D59*G59</f>
        <v>0</v>
      </c>
      <c r="I59" s="20">
        <f>F59+H59</f>
        <v>0</v>
      </c>
      <c r="J59" s="14"/>
      <c r="K59" s="14"/>
    </row>
    <row r="60" spans="1:11" x14ac:dyDescent="0.25">
      <c r="A60" s="19" t="s">
        <v>161</v>
      </c>
      <c r="B60" s="19" t="s">
        <v>162</v>
      </c>
      <c r="C60" s="19" t="s">
        <v>163</v>
      </c>
      <c r="D60" s="20">
        <v>16</v>
      </c>
      <c r="E60" s="26"/>
      <c r="F60" s="20">
        <f>D60*E60</f>
        <v>0</v>
      </c>
      <c r="G60" s="26"/>
      <c r="H60" s="20">
        <f>D60*G60</f>
        <v>0</v>
      </c>
      <c r="I60" s="20">
        <f>F60+H60</f>
        <v>0</v>
      </c>
      <c r="J60" s="14"/>
      <c r="K60" s="14"/>
    </row>
    <row r="61" spans="1:11" x14ac:dyDescent="0.25">
      <c r="A61" s="15" t="s">
        <v>15</v>
      </c>
      <c r="B61" s="15" t="s">
        <v>164</v>
      </c>
      <c r="C61" s="15" t="s">
        <v>15</v>
      </c>
      <c r="D61" s="16"/>
      <c r="E61" s="24"/>
      <c r="F61" s="16"/>
      <c r="G61" s="24"/>
      <c r="H61" s="16"/>
      <c r="I61" s="16"/>
      <c r="J61" s="14"/>
      <c r="K61" s="14"/>
    </row>
    <row r="62" spans="1:11" x14ac:dyDescent="0.25">
      <c r="A62" s="19" t="s">
        <v>165</v>
      </c>
      <c r="B62" s="19" t="s">
        <v>166</v>
      </c>
      <c r="C62" s="19" t="s">
        <v>69</v>
      </c>
      <c r="D62" s="20">
        <v>1</v>
      </c>
      <c r="E62" s="26"/>
      <c r="F62" s="20">
        <f>D62*E62</f>
        <v>0</v>
      </c>
      <c r="G62" s="26"/>
      <c r="H62" s="20">
        <f>D62*G62</f>
        <v>0</v>
      </c>
      <c r="I62" s="20">
        <f>F62+H62</f>
        <v>0</v>
      </c>
      <c r="J62" s="14"/>
      <c r="K62" s="14"/>
    </row>
    <row r="63" spans="1:11" x14ac:dyDescent="0.25">
      <c r="A63" s="15" t="s">
        <v>15</v>
      </c>
      <c r="B63" s="15" t="s">
        <v>167</v>
      </c>
      <c r="C63" s="15" t="s">
        <v>15</v>
      </c>
      <c r="D63" s="16"/>
      <c r="E63" s="24"/>
      <c r="F63" s="16"/>
      <c r="G63" s="24"/>
      <c r="H63" s="16"/>
      <c r="I63" s="16"/>
      <c r="J63" s="14"/>
      <c r="K63" s="14"/>
    </row>
    <row r="64" spans="1:11" x14ac:dyDescent="0.25">
      <c r="A64" s="19" t="s">
        <v>168</v>
      </c>
      <c r="B64" s="19" t="s">
        <v>169</v>
      </c>
      <c r="C64" s="19" t="s">
        <v>170</v>
      </c>
      <c r="D64" s="20">
        <v>6</v>
      </c>
      <c r="E64" s="26"/>
      <c r="F64" s="20">
        <f t="shared" ref="F64:F69" si="6">D64*E64</f>
        <v>0</v>
      </c>
      <c r="G64" s="26"/>
      <c r="H64" s="20">
        <f t="shared" ref="H64:H69" si="7">D64*G64</f>
        <v>0</v>
      </c>
      <c r="I64" s="20">
        <f t="shared" ref="I64:I69" si="8">F64+H64</f>
        <v>0</v>
      </c>
      <c r="J64" s="14"/>
      <c r="K64" s="14"/>
    </row>
    <row r="65" spans="1:11" x14ac:dyDescent="0.25">
      <c r="A65" s="19" t="s">
        <v>171</v>
      </c>
      <c r="B65" s="19" t="s">
        <v>172</v>
      </c>
      <c r="C65" s="19" t="s">
        <v>170</v>
      </c>
      <c r="D65" s="20">
        <v>24</v>
      </c>
      <c r="E65" s="26"/>
      <c r="F65" s="20">
        <f t="shared" si="6"/>
        <v>0</v>
      </c>
      <c r="G65" s="26"/>
      <c r="H65" s="20">
        <f t="shared" si="7"/>
        <v>0</v>
      </c>
      <c r="I65" s="20">
        <f t="shared" si="8"/>
        <v>0</v>
      </c>
      <c r="J65" s="14"/>
      <c r="K65" s="14"/>
    </row>
    <row r="66" spans="1:11" x14ac:dyDescent="0.25">
      <c r="A66" s="19" t="s">
        <v>173</v>
      </c>
      <c r="B66" s="19" t="s">
        <v>174</v>
      </c>
      <c r="C66" s="19" t="s">
        <v>170</v>
      </c>
      <c r="D66" s="20">
        <v>48</v>
      </c>
      <c r="E66" s="26"/>
      <c r="F66" s="20">
        <f t="shared" si="6"/>
        <v>0</v>
      </c>
      <c r="G66" s="26"/>
      <c r="H66" s="20">
        <f t="shared" si="7"/>
        <v>0</v>
      </c>
      <c r="I66" s="20">
        <f t="shared" si="8"/>
        <v>0</v>
      </c>
      <c r="J66" s="14"/>
      <c r="K66" s="14"/>
    </row>
    <row r="67" spans="1:11" x14ac:dyDescent="0.25">
      <c r="A67" s="19" t="s">
        <v>175</v>
      </c>
      <c r="B67" s="19" t="s">
        <v>176</v>
      </c>
      <c r="C67" s="19" t="s">
        <v>69</v>
      </c>
      <c r="D67" s="20">
        <v>1</v>
      </c>
      <c r="E67" s="26"/>
      <c r="F67" s="20">
        <f t="shared" si="6"/>
        <v>0</v>
      </c>
      <c r="G67" s="26"/>
      <c r="H67" s="20">
        <f t="shared" si="7"/>
        <v>0</v>
      </c>
      <c r="I67" s="20">
        <f t="shared" si="8"/>
        <v>0</v>
      </c>
      <c r="J67" s="14"/>
      <c r="K67" s="14"/>
    </row>
    <row r="68" spans="1:11" x14ac:dyDescent="0.25">
      <c r="A68" s="19" t="s">
        <v>177</v>
      </c>
      <c r="B68" s="19" t="s">
        <v>178</v>
      </c>
      <c r="C68" s="19" t="s">
        <v>69</v>
      </c>
      <c r="D68" s="20">
        <v>190</v>
      </c>
      <c r="E68" s="26"/>
      <c r="F68" s="20">
        <f t="shared" si="6"/>
        <v>0</v>
      </c>
      <c r="G68" s="26"/>
      <c r="H68" s="20">
        <f t="shared" si="7"/>
        <v>0</v>
      </c>
      <c r="I68" s="20">
        <f t="shared" si="8"/>
        <v>0</v>
      </c>
      <c r="J68" s="14"/>
      <c r="K68" s="14"/>
    </row>
    <row r="69" spans="1:11" x14ac:dyDescent="0.25">
      <c r="A69" s="19" t="s">
        <v>179</v>
      </c>
      <c r="B69" s="19" t="s">
        <v>180</v>
      </c>
      <c r="C69" s="19" t="s">
        <v>170</v>
      </c>
      <c r="D69" s="20">
        <v>64</v>
      </c>
      <c r="E69" s="26"/>
      <c r="F69" s="20">
        <f t="shared" si="6"/>
        <v>0</v>
      </c>
      <c r="G69" s="26"/>
      <c r="H69" s="20">
        <f t="shared" si="7"/>
        <v>0</v>
      </c>
      <c r="I69" s="20">
        <f t="shared" si="8"/>
        <v>0</v>
      </c>
      <c r="J69" s="14"/>
      <c r="K69" s="14"/>
    </row>
    <row r="70" spans="1:11" x14ac:dyDescent="0.25">
      <c r="A70" s="15" t="s">
        <v>15</v>
      </c>
      <c r="B70" s="15" t="s">
        <v>181</v>
      </c>
      <c r="C70" s="15" t="s">
        <v>15</v>
      </c>
      <c r="D70" s="16"/>
      <c r="E70" s="24"/>
      <c r="F70" s="16"/>
      <c r="G70" s="24"/>
      <c r="H70" s="16"/>
      <c r="I70" s="16"/>
      <c r="J70" s="14"/>
      <c r="K70" s="14"/>
    </row>
    <row r="71" spans="1:11" x14ac:dyDescent="0.25">
      <c r="A71" s="19" t="s">
        <v>182</v>
      </c>
      <c r="B71" s="19" t="s">
        <v>183</v>
      </c>
      <c r="C71" s="19" t="s">
        <v>184</v>
      </c>
      <c r="D71" s="20">
        <v>54</v>
      </c>
      <c r="E71" s="26"/>
      <c r="F71" s="20">
        <f>D71*E71</f>
        <v>0</v>
      </c>
      <c r="G71" s="26"/>
      <c r="H71" s="20">
        <f>D71*G71</f>
        <v>0</v>
      </c>
      <c r="I71" s="20">
        <f>F71+H71</f>
        <v>0</v>
      </c>
      <c r="J71" s="14"/>
      <c r="K71" s="14"/>
    </row>
    <row r="72" spans="1:11" x14ac:dyDescent="0.25">
      <c r="A72" s="19" t="s">
        <v>185</v>
      </c>
      <c r="B72" s="19" t="s">
        <v>186</v>
      </c>
      <c r="C72" s="19" t="s">
        <v>74</v>
      </c>
      <c r="D72" s="20">
        <v>18</v>
      </c>
      <c r="E72" s="26"/>
      <c r="F72" s="20">
        <f>D72*E72</f>
        <v>0</v>
      </c>
      <c r="G72" s="26"/>
      <c r="H72" s="20">
        <f>D72*G72</f>
        <v>0</v>
      </c>
      <c r="I72" s="20">
        <f>F72+H72</f>
        <v>0</v>
      </c>
      <c r="J72" s="14"/>
      <c r="K72" s="14"/>
    </row>
    <row r="73" spans="1:11" x14ac:dyDescent="0.25">
      <c r="A73" s="19" t="s">
        <v>187</v>
      </c>
      <c r="B73" s="19" t="s">
        <v>188</v>
      </c>
      <c r="C73" s="19" t="s">
        <v>184</v>
      </c>
      <c r="D73" s="20">
        <v>54</v>
      </c>
      <c r="E73" s="26"/>
      <c r="F73" s="20">
        <f>D73*E73</f>
        <v>0</v>
      </c>
      <c r="G73" s="26"/>
      <c r="H73" s="20">
        <f>D73*G73</f>
        <v>0</v>
      </c>
      <c r="I73" s="20">
        <f>F73+H73</f>
        <v>0</v>
      </c>
      <c r="J73" s="14"/>
      <c r="K73" s="14"/>
    </row>
    <row r="74" spans="1:11" x14ac:dyDescent="0.25">
      <c r="A74" s="19" t="s">
        <v>189</v>
      </c>
      <c r="B74" s="19" t="s">
        <v>190</v>
      </c>
      <c r="C74" s="19" t="s">
        <v>184</v>
      </c>
      <c r="D74" s="20">
        <v>54</v>
      </c>
      <c r="E74" s="26"/>
      <c r="F74" s="20">
        <f>D74*E74</f>
        <v>0</v>
      </c>
      <c r="G74" s="26"/>
      <c r="H74" s="20">
        <f>D74*G74</f>
        <v>0</v>
      </c>
      <c r="I74" s="20">
        <f>F74+H74</f>
        <v>0</v>
      </c>
      <c r="J74" s="14"/>
      <c r="K74" s="14"/>
    </row>
    <row r="75" spans="1:11" x14ac:dyDescent="0.25">
      <c r="A75" s="15" t="s">
        <v>15</v>
      </c>
      <c r="B75" s="15" t="s">
        <v>191</v>
      </c>
      <c r="C75" s="15" t="s">
        <v>15</v>
      </c>
      <c r="D75" s="16"/>
      <c r="E75" s="24"/>
      <c r="F75" s="16"/>
      <c r="G75" s="24"/>
      <c r="H75" s="16"/>
      <c r="I75" s="16"/>
      <c r="J75" s="14"/>
      <c r="K75" s="14"/>
    </row>
    <row r="76" spans="1:11" x14ac:dyDescent="0.25">
      <c r="A76" s="19" t="s">
        <v>192</v>
      </c>
      <c r="B76" s="19" t="s">
        <v>193</v>
      </c>
      <c r="C76" s="19" t="s">
        <v>170</v>
      </c>
      <c r="D76" s="20">
        <v>3</v>
      </c>
      <c r="E76" s="26"/>
      <c r="F76" s="20">
        <f>D76*E76</f>
        <v>0</v>
      </c>
      <c r="G76" s="26"/>
      <c r="H76" s="20">
        <f>D76*G76</f>
        <v>0</v>
      </c>
      <c r="I76" s="20">
        <f>F76+H76</f>
        <v>0</v>
      </c>
      <c r="J76" s="14"/>
      <c r="K76" s="14"/>
    </row>
    <row r="77" spans="1:11" x14ac:dyDescent="0.25">
      <c r="A77" s="19" t="s">
        <v>194</v>
      </c>
      <c r="B77" s="19" t="s">
        <v>195</v>
      </c>
      <c r="C77" s="19" t="s">
        <v>170</v>
      </c>
      <c r="D77" s="20">
        <v>8</v>
      </c>
      <c r="E77" s="26"/>
      <c r="F77" s="20">
        <f>D77*E77</f>
        <v>0</v>
      </c>
      <c r="G77" s="26"/>
      <c r="H77" s="20">
        <f>D77*G77</f>
        <v>0</v>
      </c>
      <c r="I77" s="20">
        <f>F77+H77</f>
        <v>0</v>
      </c>
      <c r="J77" s="14"/>
      <c r="K77" s="14"/>
    </row>
    <row r="78" spans="1:11" x14ac:dyDescent="0.25">
      <c r="A78" s="15" t="s">
        <v>15</v>
      </c>
      <c r="B78" s="15" t="s">
        <v>196</v>
      </c>
      <c r="C78" s="15" t="s">
        <v>15</v>
      </c>
      <c r="D78" s="16"/>
      <c r="E78" s="24"/>
      <c r="F78" s="16"/>
      <c r="G78" s="24"/>
      <c r="H78" s="16"/>
      <c r="I78" s="16"/>
      <c r="J78" s="14"/>
      <c r="K78" s="14"/>
    </row>
    <row r="79" spans="1:11" x14ac:dyDescent="0.25">
      <c r="A79" s="15" t="s">
        <v>15</v>
      </c>
      <c r="B79" s="15" t="s">
        <v>197</v>
      </c>
      <c r="C79" s="15" t="s">
        <v>15</v>
      </c>
      <c r="D79" s="16"/>
      <c r="E79" s="24"/>
      <c r="F79" s="16"/>
      <c r="G79" s="24"/>
      <c r="H79" s="16"/>
      <c r="I79" s="16"/>
      <c r="J79" s="14"/>
      <c r="K79" s="14"/>
    </row>
    <row r="80" spans="1:11" x14ac:dyDescent="0.25">
      <c r="A80" s="15" t="s">
        <v>15</v>
      </c>
      <c r="B80" s="15" t="s">
        <v>198</v>
      </c>
      <c r="C80" s="15" t="s">
        <v>15</v>
      </c>
      <c r="D80" s="16"/>
      <c r="E80" s="24"/>
      <c r="F80" s="16"/>
      <c r="G80" s="24"/>
      <c r="H80" s="16"/>
      <c r="I80" s="16"/>
      <c r="J80" s="14"/>
      <c r="K80" s="14"/>
    </row>
    <row r="81" spans="1:11" x14ac:dyDescent="0.25">
      <c r="A81" s="19" t="s">
        <v>199</v>
      </c>
      <c r="B81" s="19" t="s">
        <v>200</v>
      </c>
      <c r="C81" s="19" t="s">
        <v>15</v>
      </c>
      <c r="D81" s="20"/>
      <c r="E81" s="26"/>
      <c r="F81" s="20">
        <f>L2+Parametry!B33/100*F65+Parametry!B33/100*F66+Parametry!B33/100*F67+Parametry!B33/100*F68+Parametry!B33/100*F69+Parametry!B33/100*F71+Parametry!B33/100*F72+Parametry!B33/100*F73+Parametry!B33/100*F74+Parametry!B33/100*F76+Parametry!B33/100*F77</f>
        <v>0</v>
      </c>
      <c r="G81" s="26"/>
      <c r="H81" s="20"/>
      <c r="I81" s="20">
        <f>F81+H81</f>
        <v>0</v>
      </c>
      <c r="J81" s="14"/>
      <c r="K81" s="14"/>
    </row>
    <row r="82" spans="1:11" x14ac:dyDescent="0.25">
      <c r="A82" s="17" t="s">
        <v>15</v>
      </c>
      <c r="B82" s="17" t="s">
        <v>201</v>
      </c>
      <c r="C82" s="17" t="s">
        <v>15</v>
      </c>
      <c r="D82" s="18"/>
      <c r="E82" s="25"/>
      <c r="F82" s="18">
        <f>SUM(F8:F81)</f>
        <v>0</v>
      </c>
      <c r="G82" s="25"/>
      <c r="H82" s="18">
        <f>SUM(H8:H81)</f>
        <v>0</v>
      </c>
      <c r="I82" s="18">
        <f>SUM(I8:I81)</f>
        <v>0</v>
      </c>
      <c r="J82" s="14"/>
      <c r="K82" s="14"/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34"/>
  <sheetViews>
    <sheetView workbookViewId="0"/>
  </sheetViews>
  <sheetFormatPr defaultRowHeight="15" x14ac:dyDescent="0.25"/>
  <cols>
    <col min="1" max="1" width="28.85546875" style="11" bestFit="1" customWidth="1"/>
    <col min="2" max="2" width="63.42578125" style="11" bestFit="1" customWidth="1"/>
    <col min="3" max="3" width="9.140625" style="4"/>
    <col min="4" max="4" width="0" style="4" hidden="1" customWidth="1"/>
    <col min="5" max="16384" width="9.140625" style="4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5" t="s">
        <v>3</v>
      </c>
      <c r="C2" s="3"/>
    </row>
    <row r="3" spans="1:3" ht="26.25" x14ac:dyDescent="0.25">
      <c r="A3" s="2" t="s">
        <v>4</v>
      </c>
      <c r="B3" s="6" t="s">
        <v>5</v>
      </c>
      <c r="C3" s="3"/>
    </row>
    <row r="4" spans="1:3" ht="26.25" x14ac:dyDescent="0.25">
      <c r="A4" s="2" t="s">
        <v>6</v>
      </c>
      <c r="B4" s="6" t="s">
        <v>7</v>
      </c>
      <c r="C4" s="3"/>
    </row>
    <row r="5" spans="1:3" x14ac:dyDescent="0.25">
      <c r="A5" s="2" t="s">
        <v>8</v>
      </c>
      <c r="B5" s="7" t="s">
        <v>9</v>
      </c>
      <c r="C5" s="3"/>
    </row>
    <row r="6" spans="1:3" x14ac:dyDescent="0.25">
      <c r="A6" s="2" t="s">
        <v>10</v>
      </c>
      <c r="B6" s="7" t="s">
        <v>11</v>
      </c>
      <c r="C6" s="3"/>
    </row>
    <row r="7" spans="1:3" x14ac:dyDescent="0.25">
      <c r="A7" s="2" t="s">
        <v>12</v>
      </c>
      <c r="B7" s="7" t="s">
        <v>13</v>
      </c>
      <c r="C7" s="3"/>
    </row>
    <row r="8" spans="1:3" x14ac:dyDescent="0.25">
      <c r="A8" s="2" t="s">
        <v>14</v>
      </c>
      <c r="B8" s="7" t="s">
        <v>15</v>
      </c>
      <c r="C8" s="3"/>
    </row>
    <row r="9" spans="1:3" x14ac:dyDescent="0.25">
      <c r="A9" s="2" t="s">
        <v>16</v>
      </c>
      <c r="B9" s="7" t="s">
        <v>17</v>
      </c>
      <c r="C9" s="3"/>
    </row>
    <row r="10" spans="1:3" x14ac:dyDescent="0.25">
      <c r="A10" s="2" t="s">
        <v>18</v>
      </c>
      <c r="B10" s="7" t="s">
        <v>19</v>
      </c>
      <c r="C10" s="3"/>
    </row>
    <row r="11" spans="1:3" x14ac:dyDescent="0.25">
      <c r="A11" s="2" t="s">
        <v>20</v>
      </c>
      <c r="B11" s="7" t="s">
        <v>15</v>
      </c>
      <c r="C11" s="3"/>
    </row>
    <row r="12" spans="1:3" x14ac:dyDescent="0.25">
      <c r="A12" s="2" t="s">
        <v>21</v>
      </c>
      <c r="B12" s="7" t="s">
        <v>15</v>
      </c>
      <c r="C12" s="3"/>
    </row>
    <row r="13" spans="1:3" x14ac:dyDescent="0.25">
      <c r="A13" s="2" t="s">
        <v>22</v>
      </c>
      <c r="B13" s="7" t="s">
        <v>15</v>
      </c>
      <c r="C13" s="3"/>
    </row>
    <row r="14" spans="1:3" x14ac:dyDescent="0.25">
      <c r="A14" s="2" t="s">
        <v>23</v>
      </c>
      <c r="B14" s="7" t="s">
        <v>24</v>
      </c>
      <c r="C14" s="3"/>
    </row>
    <row r="15" spans="1:3" x14ac:dyDescent="0.25">
      <c r="A15" s="2" t="s">
        <v>15</v>
      </c>
      <c r="B15" s="8" t="s">
        <v>15</v>
      </c>
      <c r="C15" s="3"/>
    </row>
    <row r="16" spans="1:3" x14ac:dyDescent="0.25">
      <c r="A16" s="2" t="s">
        <v>25</v>
      </c>
      <c r="B16" s="9" t="s">
        <v>26</v>
      </c>
      <c r="C16" s="3"/>
    </row>
    <row r="17" spans="1:3" x14ac:dyDescent="0.25">
      <c r="A17" s="2" t="s">
        <v>27</v>
      </c>
      <c r="B17" s="9" t="s">
        <v>28</v>
      </c>
      <c r="C17" s="3"/>
    </row>
    <row r="18" spans="1:3" x14ac:dyDescent="0.25">
      <c r="A18" s="2" t="s">
        <v>29</v>
      </c>
      <c r="B18" s="9" t="s">
        <v>30</v>
      </c>
      <c r="C18" s="3"/>
    </row>
    <row r="19" spans="1:3" x14ac:dyDescent="0.25">
      <c r="A19" s="2" t="s">
        <v>31</v>
      </c>
      <c r="B19" s="9" t="s">
        <v>32</v>
      </c>
      <c r="C19" s="3"/>
    </row>
    <row r="20" spans="1:3" x14ac:dyDescent="0.25">
      <c r="A20" s="2" t="s">
        <v>33</v>
      </c>
      <c r="B20" s="9" t="s">
        <v>34</v>
      </c>
      <c r="C20" s="3"/>
    </row>
    <row r="21" spans="1:3" x14ac:dyDescent="0.25">
      <c r="A21" s="2" t="s">
        <v>35</v>
      </c>
      <c r="B21" s="9" t="s">
        <v>32</v>
      </c>
      <c r="C21" s="3"/>
    </row>
    <row r="22" spans="1:3" x14ac:dyDescent="0.25">
      <c r="A22" s="2" t="s">
        <v>36</v>
      </c>
      <c r="B22" s="9" t="s">
        <v>32</v>
      </c>
      <c r="C22" s="3"/>
    </row>
    <row r="23" spans="1:3" x14ac:dyDescent="0.25">
      <c r="A23" s="2" t="s">
        <v>37</v>
      </c>
      <c r="B23" s="9" t="s">
        <v>32</v>
      </c>
      <c r="C23" s="3"/>
    </row>
    <row r="24" spans="1:3" x14ac:dyDescent="0.25">
      <c r="A24" s="2" t="s">
        <v>38</v>
      </c>
      <c r="B24" s="9" t="s">
        <v>32</v>
      </c>
      <c r="C24" s="3"/>
    </row>
    <row r="25" spans="1:3" x14ac:dyDescent="0.25">
      <c r="A25" s="2" t="s">
        <v>39</v>
      </c>
      <c r="B25" s="9" t="s">
        <v>32</v>
      </c>
      <c r="C25" s="3"/>
    </row>
    <row r="26" spans="1:3" x14ac:dyDescent="0.25">
      <c r="A26" s="2" t="s">
        <v>40</v>
      </c>
      <c r="B26" s="9" t="s">
        <v>41</v>
      </c>
      <c r="C26" s="3"/>
    </row>
    <row r="27" spans="1:3" x14ac:dyDescent="0.25">
      <c r="A27" s="2" t="s">
        <v>42</v>
      </c>
      <c r="B27" s="9" t="s">
        <v>32</v>
      </c>
      <c r="C27" s="3"/>
    </row>
    <row r="28" spans="1:3" x14ac:dyDescent="0.25">
      <c r="A28" s="2" t="s">
        <v>43</v>
      </c>
      <c r="B28" s="9" t="s">
        <v>32</v>
      </c>
      <c r="C28" s="3"/>
    </row>
    <row r="29" spans="1:3" x14ac:dyDescent="0.25">
      <c r="A29" s="2" t="s">
        <v>44</v>
      </c>
      <c r="B29" s="9" t="s">
        <v>32</v>
      </c>
      <c r="C29" s="3"/>
    </row>
    <row r="30" spans="1:3" x14ac:dyDescent="0.25">
      <c r="A30" s="2" t="s">
        <v>45</v>
      </c>
      <c r="B30" s="9" t="s">
        <v>32</v>
      </c>
      <c r="C30" s="3"/>
    </row>
    <row r="31" spans="1:3" ht="24.75" x14ac:dyDescent="0.25">
      <c r="A31" s="10" t="s">
        <v>46</v>
      </c>
      <c r="B31" s="9" t="s">
        <v>47</v>
      </c>
      <c r="C31" s="3"/>
    </row>
    <row r="32" spans="1:3" x14ac:dyDescent="0.25">
      <c r="A32" s="2" t="s">
        <v>48</v>
      </c>
      <c r="B32" s="9" t="s">
        <v>49</v>
      </c>
      <c r="C32" s="3"/>
    </row>
    <row r="33" spans="1:2" x14ac:dyDescent="0.25">
      <c r="A33" s="11" t="s">
        <v>50</v>
      </c>
      <c r="B33" s="11">
        <v>5</v>
      </c>
    </row>
    <row r="34" spans="1:2" x14ac:dyDescent="0.25">
      <c r="A34" s="11" t="s">
        <v>51</v>
      </c>
      <c r="B34" s="11">
        <v>3</v>
      </c>
    </row>
  </sheetData>
  <sheetProtection password="BAAB" sheet="1" objects="1" scenarios="1" formatColumns="0" formatRows="0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>-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Milada</cp:lastModifiedBy>
  <dcterms:created xsi:type="dcterms:W3CDTF">2019-06-03T10:42:21Z</dcterms:created>
  <dcterms:modified xsi:type="dcterms:W3CDTF">2019-06-03T11:59:51Z</dcterms:modified>
</cp:coreProperties>
</file>